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85" activeTab="0"/>
  </bookViews>
  <sheets>
    <sheet name="Assessment Liability Report" sheetId="1" r:id="rId1"/>
  </sheets>
  <definedNames>
    <definedName name="_xlnm.Print_Area" localSheetId="0">'Assessment Liability Report'!$L$2:$W$185</definedName>
    <definedName name="_xlnm.Print_Titles" localSheetId="0">'Assessment Liability Report'!$A:$B,'Assessment Liability Report'!$1:$1</definedName>
  </definedNames>
  <calcPr fullCalcOnLoad="1"/>
</workbook>
</file>

<file path=xl/comments1.xml><?xml version="1.0" encoding="utf-8"?>
<comments xmlns="http://schemas.openxmlformats.org/spreadsheetml/2006/main">
  <authors>
    <author>Clark, Amy</author>
    <author>Leap, Kevin</author>
  </authors>
  <commentList>
    <comment ref="C114" authorId="0">
      <text>
        <r>
          <rPr>
            <b/>
            <sz val="9"/>
            <rFont val="Tahoma"/>
            <family val="2"/>
          </rPr>
          <t>Clark, Amy:</t>
        </r>
        <r>
          <rPr>
            <sz val="9"/>
            <rFont val="Tahoma"/>
            <family val="2"/>
          </rPr>
          <t xml:space="preserve">
NAP number from 2007</t>
        </r>
      </text>
    </comment>
    <comment ref="C116" authorId="0">
      <text>
        <r>
          <rPr>
            <b/>
            <sz val="9"/>
            <rFont val="Tahoma"/>
            <family val="2"/>
          </rPr>
          <t>Clark, Amy:</t>
        </r>
        <r>
          <rPr>
            <sz val="9"/>
            <rFont val="Tahoma"/>
            <family val="2"/>
          </rPr>
          <t xml:space="preserve">
NAP is from 2007
</t>
        </r>
      </text>
    </comment>
    <comment ref="C10" authorId="0">
      <text>
        <r>
          <rPr>
            <b/>
            <sz val="9"/>
            <rFont val="Tahoma"/>
            <family val="2"/>
          </rPr>
          <t>Clark, Amy:</t>
        </r>
        <r>
          <rPr>
            <sz val="9"/>
            <rFont val="Tahoma"/>
            <family val="2"/>
          </rPr>
          <t xml:space="preserve">
2015 Net Assessable Premium (NAP) since 2016 is not yet available
</t>
        </r>
      </text>
    </comment>
    <comment ref="C11" authorId="0">
      <text>
        <r>
          <rPr>
            <b/>
            <sz val="9"/>
            <rFont val="Tahoma"/>
            <family val="2"/>
          </rPr>
          <t>Clark, Amy:</t>
        </r>
        <r>
          <rPr>
            <sz val="9"/>
            <rFont val="Tahoma"/>
            <family val="2"/>
          </rPr>
          <t xml:space="preserve">
2015 Net Assessable Premium (NAP) since 2016 is not yet available</t>
        </r>
      </text>
    </comment>
    <comment ref="C12" authorId="0">
      <text>
        <r>
          <rPr>
            <b/>
            <sz val="9"/>
            <rFont val="Tahoma"/>
            <family val="2"/>
          </rPr>
          <t>Clark, Amy:</t>
        </r>
        <r>
          <rPr>
            <sz val="9"/>
            <rFont val="Tahoma"/>
            <family val="2"/>
          </rPr>
          <t xml:space="preserve">
2015 Net Assessable Premium (NAP) since 2016 is not yet available</t>
        </r>
      </text>
    </comment>
    <comment ref="F114" authorId="0">
      <text>
        <r>
          <rPr>
            <b/>
            <sz val="9"/>
            <rFont val="Tahoma"/>
            <family val="2"/>
          </rPr>
          <t>Clark, Amy:</t>
        </r>
        <r>
          <rPr>
            <sz val="9"/>
            <rFont val="Tahoma"/>
            <family val="2"/>
          </rPr>
          <t xml:space="preserve">
NAP number from 2007</t>
        </r>
      </text>
    </comment>
    <comment ref="F116" authorId="0">
      <text>
        <r>
          <rPr>
            <b/>
            <sz val="9"/>
            <rFont val="Tahoma"/>
            <family val="2"/>
          </rPr>
          <t>Clark, Amy:</t>
        </r>
        <r>
          <rPr>
            <sz val="9"/>
            <rFont val="Tahoma"/>
            <family val="2"/>
          </rPr>
          <t xml:space="preserve">
NAP is from 2007
</t>
        </r>
      </text>
    </comment>
    <comment ref="I114" authorId="1">
      <text>
        <r>
          <rPr>
            <b/>
            <sz val="9"/>
            <rFont val="Tahoma"/>
            <family val="0"/>
          </rPr>
          <t>Leap, Kevin:</t>
        </r>
        <r>
          <rPr>
            <sz val="9"/>
            <rFont val="Tahoma"/>
            <family val="0"/>
          </rPr>
          <t xml:space="preserve">
2007 NAP
</t>
        </r>
      </text>
    </comment>
    <comment ref="I116" authorId="1">
      <text>
        <r>
          <rPr>
            <b/>
            <sz val="9"/>
            <rFont val="Tahoma"/>
            <family val="0"/>
          </rPr>
          <t>Leap, Kevin:</t>
        </r>
        <r>
          <rPr>
            <sz val="9"/>
            <rFont val="Tahoma"/>
            <family val="0"/>
          </rPr>
          <t xml:space="preserve">
2007 NAP</t>
        </r>
      </text>
    </comment>
    <comment ref="L114" authorId="1">
      <text>
        <r>
          <rPr>
            <b/>
            <sz val="9"/>
            <rFont val="Tahoma"/>
            <family val="0"/>
          </rPr>
          <t>Leap, Kevin:</t>
        </r>
        <r>
          <rPr>
            <sz val="9"/>
            <rFont val="Tahoma"/>
            <family val="0"/>
          </rPr>
          <t xml:space="preserve">
2007 NAP
</t>
        </r>
      </text>
    </comment>
    <comment ref="L116" authorId="1">
      <text>
        <r>
          <rPr>
            <b/>
            <sz val="9"/>
            <rFont val="Tahoma"/>
            <family val="0"/>
          </rPr>
          <t>Leap, Kevin:</t>
        </r>
        <r>
          <rPr>
            <sz val="9"/>
            <rFont val="Tahoma"/>
            <family val="0"/>
          </rPr>
          <t xml:space="preserve">
2007 NAP</t>
        </r>
      </text>
    </comment>
  </commentList>
</comments>
</file>

<file path=xl/sharedStrings.xml><?xml version="1.0" encoding="utf-8"?>
<sst xmlns="http://schemas.openxmlformats.org/spreadsheetml/2006/main" count="1006" uniqueCount="442">
  <si>
    <t>Not specified</t>
  </si>
  <si>
    <t>Other</t>
  </si>
  <si>
    <t>Auto</t>
  </si>
  <si>
    <t>Premium Tax Offset - (10% / Year)</t>
  </si>
  <si>
    <t>Worker's Comp</t>
  </si>
  <si>
    <t>Other</t>
  </si>
  <si>
    <t>Premium Tax Offset - 20 % / Year</t>
  </si>
  <si>
    <t>Single Account</t>
  </si>
  <si>
    <t>Auto</t>
  </si>
  <si>
    <t>Rates &amp; Premiums</t>
  </si>
  <si>
    <t>Worker's Comp</t>
  </si>
  <si>
    <t>Other</t>
  </si>
  <si>
    <t>Auto</t>
  </si>
  <si>
    <t xml:space="preserve"> Premium Tax Offset - (10% / Year)</t>
  </si>
  <si>
    <t>New York WC</t>
  </si>
  <si>
    <t>Single Account</t>
  </si>
  <si>
    <t>Rates &amp; Premiums</t>
  </si>
  <si>
    <t>Worker's Comp</t>
  </si>
  <si>
    <t>Other</t>
  </si>
  <si>
    <t>Auto</t>
  </si>
  <si>
    <t>Premium Tax Offset (20% / year)</t>
  </si>
  <si>
    <t>Longshoremen &amp; Harbor Workers' Comp</t>
  </si>
  <si>
    <t>Other</t>
  </si>
  <si>
    <t>Auto</t>
  </si>
  <si>
    <t>Rates &amp; Premiums</t>
  </si>
  <si>
    <t>Policyholder Surcharge</t>
  </si>
  <si>
    <t>Auto</t>
  </si>
  <si>
    <t>Other</t>
  </si>
  <si>
    <t>Single Account</t>
  </si>
  <si>
    <t>Premium Tax Offset (20% per year)</t>
  </si>
  <si>
    <t>Premium Tax Offset - (20% / Year) or Rates and Premiums</t>
  </si>
  <si>
    <t xml:space="preserve"> Premium Tax Offset (20% / Year)</t>
  </si>
  <si>
    <t>Premium Tax Offset - (10% / Year) or Rates and Premiums</t>
  </si>
  <si>
    <t>Auto</t>
  </si>
  <si>
    <t>Rates &amp; Premiums</t>
  </si>
  <si>
    <t>Other</t>
  </si>
  <si>
    <t>Auto</t>
  </si>
  <si>
    <t>Worker's Comp</t>
  </si>
  <si>
    <t>Other</t>
  </si>
  <si>
    <t>Auto</t>
  </si>
  <si>
    <t>Rates &amp; Premiums</t>
  </si>
  <si>
    <t>Worker's Comp</t>
  </si>
  <si>
    <t>Other</t>
  </si>
  <si>
    <t>Auto</t>
  </si>
  <si>
    <t>Rates &amp; Premiums</t>
  </si>
  <si>
    <t>Worker's Comp</t>
  </si>
  <si>
    <t>Rates &amp; Premiums</t>
  </si>
  <si>
    <t>Township/Mutual</t>
  </si>
  <si>
    <t>1.5% or 2%</t>
  </si>
  <si>
    <t xml:space="preserve">Up to 25% of net premium taxes due in any one calendar year until aggregate of all assessments have been offset.  </t>
  </si>
  <si>
    <t>Other</t>
  </si>
  <si>
    <t>Home/Farm Owners</t>
  </si>
  <si>
    <t>Auto</t>
  </si>
  <si>
    <t>Rates &amp; Premiums</t>
  </si>
  <si>
    <t>Worker's Comp</t>
  </si>
  <si>
    <t>Other</t>
  </si>
  <si>
    <t>Worker's Comp</t>
  </si>
  <si>
    <t>Worker's Comp</t>
  </si>
  <si>
    <t>Other</t>
  </si>
  <si>
    <t>Single Account</t>
  </si>
  <si>
    <t>Worker's Comp</t>
  </si>
  <si>
    <t>Other</t>
  </si>
  <si>
    <t xml:space="preserve"> Premium Tax Offset (33 1/3% / Year)</t>
  </si>
  <si>
    <t>Worker's Comp</t>
  </si>
  <si>
    <t>Other</t>
  </si>
  <si>
    <t>Single Account</t>
  </si>
  <si>
    <t>Auto</t>
  </si>
  <si>
    <t>Rates &amp; Premiums</t>
  </si>
  <si>
    <t>Worker's Comp</t>
  </si>
  <si>
    <t>Other</t>
  </si>
  <si>
    <t>Auto</t>
  </si>
  <si>
    <t>Premium Tax Offset (20%/yr)</t>
  </si>
  <si>
    <t>Worker's Comp</t>
  </si>
  <si>
    <t>Other</t>
  </si>
  <si>
    <t>Single Account</t>
  </si>
  <si>
    <t>Rates &amp; Premiums</t>
  </si>
  <si>
    <t>Single Account</t>
  </si>
  <si>
    <t>Rates &amp; Premiums</t>
  </si>
  <si>
    <t>Single Account</t>
  </si>
  <si>
    <t>Rates &amp; Premiums</t>
  </si>
  <si>
    <t>Single Account</t>
  </si>
  <si>
    <t>Auto</t>
  </si>
  <si>
    <t xml:space="preserve"> Premium Tax Offset - (20% / Year)</t>
  </si>
  <si>
    <t>Single Account</t>
  </si>
  <si>
    <t>Auto/Homeowners</t>
  </si>
  <si>
    <t>Rates &amp; Premiums</t>
  </si>
  <si>
    <t>Auto</t>
  </si>
  <si>
    <t>Rates &amp; Premiums</t>
  </si>
  <si>
    <t>Worker's Comp</t>
  </si>
  <si>
    <t>Title</t>
  </si>
  <si>
    <t>Fire &amp; Allied Lines</t>
  </si>
  <si>
    <t>Auto</t>
  </si>
  <si>
    <t>Worker's Comp</t>
  </si>
  <si>
    <t>Other</t>
  </si>
  <si>
    <t>Fidelity/Surety</t>
  </si>
  <si>
    <t>23, 24</t>
  </si>
  <si>
    <t>Single Account</t>
  </si>
  <si>
    <t>Rates &amp; Premiums</t>
  </si>
  <si>
    <t>Auto</t>
  </si>
  <si>
    <t xml:space="preserve"> 3, 4</t>
  </si>
  <si>
    <t xml:space="preserve"> Premium Tax Offset - (20% / Year) or Rates &amp; Premiums</t>
  </si>
  <si>
    <t>Auto</t>
  </si>
  <si>
    <t xml:space="preserve"> Rates &amp; Premiums</t>
  </si>
  <si>
    <t>Worker's Comp</t>
  </si>
  <si>
    <t>Other</t>
  </si>
  <si>
    <t>Single Account</t>
  </si>
  <si>
    <t>Rates &amp; Premiums</t>
  </si>
  <si>
    <t>Auto</t>
  </si>
  <si>
    <t>Worker's Comp</t>
  </si>
  <si>
    <t>Other</t>
  </si>
  <si>
    <t>Single Account</t>
  </si>
  <si>
    <t>Premium Tax Offset - (20%/yr)</t>
  </si>
  <si>
    <t>Auto</t>
  </si>
  <si>
    <t>Auto</t>
  </si>
  <si>
    <t xml:space="preserve"> Premium Tax Offset -  (20% / Beginning the year following payment) or  Rates &amp; Premiums</t>
  </si>
  <si>
    <t>Worker's Comp</t>
  </si>
  <si>
    <t>Other</t>
  </si>
  <si>
    <t>Single Account</t>
  </si>
  <si>
    <t>Single Account</t>
  </si>
  <si>
    <t>Premium Tax Offset (20%/Year) or Rates &amp; Premiums</t>
  </si>
  <si>
    <t>Single Account</t>
  </si>
  <si>
    <t>Premium tax offset - (20% / year)</t>
  </si>
  <si>
    <t>Auto</t>
  </si>
  <si>
    <t>All Other</t>
  </si>
  <si>
    <t>Lines Covered</t>
  </si>
  <si>
    <t>Account</t>
  </si>
  <si>
    <t>Assessent Recoupment Procedure</t>
  </si>
  <si>
    <t>19.1, 19.2, 19.3, 19.4, 21.1, 21.2</t>
  </si>
  <si>
    <t>Premium Tax Offset - (20% / Year)</t>
  </si>
  <si>
    <t>Worker's Comp</t>
  </si>
  <si>
    <t xml:space="preserve"> Policyholder Surcharge</t>
  </si>
  <si>
    <t>4, 19.1, 19.2, 19.3, 19.4, 21.1, 21.2</t>
  </si>
  <si>
    <t>Worker's Comp</t>
  </si>
  <si>
    <t>Other</t>
  </si>
  <si>
    <t>Auto</t>
  </si>
  <si>
    <t>Worker's Comp</t>
  </si>
  <si>
    <t>Other</t>
  </si>
  <si>
    <t>Single Account</t>
  </si>
  <si>
    <t>Policyholder Surcharge</t>
  </si>
  <si>
    <t>Worker's Comp</t>
  </si>
  <si>
    <t>Other</t>
  </si>
  <si>
    <t>Auto</t>
  </si>
  <si>
    <t>Rates &amp; Premiums</t>
  </si>
  <si>
    <t>Worker's Comp</t>
  </si>
  <si>
    <t>Other</t>
  </si>
  <si>
    <t>Auto</t>
  </si>
  <si>
    <t>State</t>
  </si>
  <si>
    <t>Alabama</t>
  </si>
  <si>
    <t>Alaska</t>
  </si>
  <si>
    <t>Arizona</t>
  </si>
  <si>
    <t>Arkansas</t>
  </si>
  <si>
    <t>California</t>
  </si>
  <si>
    <t>Colorado</t>
  </si>
  <si>
    <t>Connecticut</t>
  </si>
  <si>
    <t>Delaware</t>
  </si>
  <si>
    <t>District of Columbia</t>
  </si>
  <si>
    <t>Florida</t>
  </si>
  <si>
    <t xml:space="preserve">Florida  </t>
  </si>
  <si>
    <t>Florida WC</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</si>
  <si>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</si>
  <si>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</si>
  <si>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</si>
  <si>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</si>
  <si>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</si>
  <si>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</si>
  <si>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</si>
  <si>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</si>
  <si>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</si>
  <si>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</si>
  <si>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</si>
  <si>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</si>
  <si>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</si>
  <si>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</si>
  <si>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</si>
  <si>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</si>
  <si>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</si>
  <si>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</si>
  <si>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</si>
  <si>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</si>
  <si>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 xml:space="preserve">New Jersey  </t>
  </si>
  <si>
    <t>New Jersey WC</t>
  </si>
  <si>
    <t>New Mexico</t>
  </si>
  <si>
    <t>New York</t>
  </si>
  <si>
    <t>North Carolina</t>
  </si>
  <si>
    <t>North Dakota</t>
  </si>
  <si>
    <t>Ohio</t>
  </si>
  <si>
    <t>Oklahoma</t>
  </si>
  <si>
    <t>Oregon</t>
  </si>
  <si>
    <t>Pennsylvania</t>
  </si>
  <si>
    <t>Pennsylvania WC</t>
  </si>
  <si>
    <t>Rhode Island</t>
  </si>
  <si>
    <t>South Carolina</t>
  </si>
  <si>
    <t>South Dakota</t>
  </si>
  <si>
    <t>Tennessee</t>
  </si>
  <si>
    <t>Texas</t>
  </si>
  <si>
    <t>Utah</t>
  </si>
  <si>
    <t>Vermont</t>
  </si>
  <si>
    <t>Virginia</t>
  </si>
  <si>
    <t>Washington</t>
  </si>
  <si>
    <t>West Virginia</t>
  </si>
  <si>
    <t>Wisconsin</t>
  </si>
  <si>
    <t>Wyoming</t>
  </si>
  <si>
    <t>Auto</t>
  </si>
  <si>
    <t>Other</t>
  </si>
  <si>
    <t xml:space="preserve"> </t>
  </si>
  <si>
    <t>Single Account</t>
  </si>
  <si>
    <t>Berg Account</t>
  </si>
  <si>
    <t>Worker's Comp</t>
  </si>
  <si>
    <t>Auto</t>
  </si>
  <si>
    <t>Worker's Comp</t>
  </si>
  <si>
    <t>Other</t>
  </si>
  <si>
    <t>Single Account</t>
  </si>
  <si>
    <t>Single Account</t>
  </si>
  <si>
    <t>Admin</t>
  </si>
  <si>
    <t>16 and Excess WC on 17.3</t>
  </si>
  <si>
    <t xml:space="preserve"> 1, 2.1, 2.2, 3, 4, 6, 9, 12, 28, and some 34</t>
  </si>
  <si>
    <t>19.1, 19.2, 19.3, 19.4, 21.1, 21.2 and some 34</t>
  </si>
  <si>
    <t>Most Recent Submission Date</t>
  </si>
  <si>
    <t>16 and some 34</t>
  </si>
  <si>
    <t xml:space="preserve"> 1, 2.1, 2.2, 3, 4, 5.1, 5.2, 9, 11, 12, 17, 18, 22, 23, 26, 27, 30</t>
  </si>
  <si>
    <t>Rates &amp; Premiums or Surcharge</t>
  </si>
  <si>
    <t>1, 2.1, 3, 4, 5.1, 5.2, 9, 11, 12, 17.1, 17.2, 18.1, 18.2, 22, 26, 27</t>
  </si>
  <si>
    <t>Auto/P&amp;C</t>
  </si>
  <si>
    <t xml:space="preserve">The AIGA assesses by account. We expect to assess the workers compensation account for the next several years. </t>
  </si>
  <si>
    <t xml:space="preserve">AK may borrow backed with guarantees by Alaska Industrial Development and Export Authority </t>
  </si>
  <si>
    <t>Assessment base year is year prior to year of assessment.  Assess by insolvency by account.</t>
  </si>
  <si>
    <t>FIGA assesses by account</t>
  </si>
  <si>
    <t>The FWCIGA assesses by account.  The maximum assessment is 1.5% for self insurance funds and 2% for carriers.</t>
  </si>
  <si>
    <t>The Georgia Insurers Insolvency Pool assesses by Account based on financial needs.</t>
  </si>
  <si>
    <t>We assess by the following statutory accounts: Auto, All Other and Workers Compensation; Board usually makes assessment decisions in Nov./Dec.</t>
  </si>
  <si>
    <t xml:space="preserve">Assessment base year is year prior to year of assessment.  In the case of a withdrawn insurer, the average of its net direct written premium for the 5 calendar years prior to withdrawal, excluding premium on business written as a workers’ compensation residual market servicing carrier for assessments made on or after January 1, 1996, must be used as its assessment base for any year following withdrawal in which the insurer has no net direct written premium. </t>
  </si>
  <si>
    <t>Property &amp; Casualty Insurance Guaranty Corporation (Maryland) assesses by account (Title, Auto, Workers' Comp and All Other).</t>
  </si>
  <si>
    <t>Separate assessments shall be made for each category (account).  The assessment for each category shall be used to pay the claim payments and costs allocated to that category.  The assessment for each category shall be in proportion to the net direct premiums written, after deducting dividends paid or credited to the policyholder, by each member insurer in this state for kinds of insurance included within each category, as reported in the most recent annual statement available at the time of the assessment.</t>
  </si>
  <si>
    <t xml:space="preserve">MIGA assesses by Account. </t>
  </si>
  <si>
    <t>MIGA assesses by insolvency based on the premium year preceding the date of assessment.</t>
  </si>
  <si>
    <t xml:space="preserve">North Dakota assesses by insolvency when we need funds. We have not had an assessment for over 10 years. There are situations where we use cash assessed on an older insolvency to fund our currents needs. We do not have separate accounts.  Assessments are calculated on net direct written premium for the year prior to an assessment, not the year of insolvency. </t>
  </si>
  <si>
    <t>Pennsylvania Property &amp; Casualty Insurance Guaranty Association assesses by Account and by Insolvency, based on financial needs.  Assessments are based on prior year’s premiums of the year the Assessment is authorized.   Finally, in estimating the cost of these insolvencies, one component of the calculation is always missing: The amount that will be recouped from the Liquidator. Early Access Funds are very important to all Guaranty Funds and we would hope that more attention be focused on obtaining these funds to lessen the burden on all Member Companies.</t>
  </si>
  <si>
    <t>Assessment base year is year prior to year of assessment.  Assess by insolvency by account. "Spillover" provision</t>
  </si>
  <si>
    <t xml:space="preserve">Under § 38-31-80 Director can increase assessment rate to 2%. </t>
  </si>
  <si>
    <t>The Tennessee Insurance Guaranty Association assesses by Account. Has catastrophic borrowing provision</t>
  </si>
  <si>
    <t>Tenn. Stat. Sec. 56-12-107(b)(3) permits borrowing through municpality and assessing as needed to re-pay.</t>
  </si>
  <si>
    <t xml:space="preserve">Texas Property &amp; Casualty Insurance Guaranty Association assesses by insolvency. </t>
  </si>
  <si>
    <t>4% expires 7/1/2010 afterward reverts back to 2%; Act amended June 16, 2004.</t>
  </si>
  <si>
    <t>Does Association law allow inter-account borrowing or provide for other procedures that would enhance capacity?</t>
  </si>
  <si>
    <t>19.1, 19.2, 19.3, 19.4, 21.1, 21.2, some 34</t>
  </si>
  <si>
    <t>19.1, 19.2, 19.3, 19.4, 21.1, 21.2, 34</t>
  </si>
  <si>
    <t>1, 2.1, 3, 4, 5.1, 5.2, 9, 10, 11, 12, 17.1, 17.2, 18, 22, 26, 27, 30</t>
  </si>
  <si>
    <t xml:space="preserve"> 1, 2.1, 2.2, 3, 4, 5.1, 5.2, 9,11, 12, 17.1, 17.2,18, 22, 26, 27</t>
  </si>
  <si>
    <t xml:space="preserve">1, 2.1, 2.2, 3, 4, 5.1, 5.2, 9, 11, 12, 16, 17.1,17.2, 17.3, 18, 19.1, 19.2, 19.3, 19.4, 21.1, 21.2, 22, 23, 24, 26, 27, and some 34, 35 (Finance &amp; Service charges not included in lines 1 to 35) </t>
  </si>
  <si>
    <t>1, 2.1, 2.2, 3, 4, 5.2, 5.2, 9, 11, 12, 16, 17.1, 17.2, 18, 19.1, 19.2, 19.3, 19.4, 21.1, 21.2, 22, 26, 27, and some 34</t>
  </si>
  <si>
    <t xml:space="preserve"> 1, 2.1, 3, 4, 5.1, 5.2, 9, 11, 12, 17.1, 17.2, 18, 22, 26, 27, 30 some 34</t>
  </si>
  <si>
    <t>1, 2.1, 3, 4, 5.1, 5.2, 11, 12, 17.1, 17.2, 18, 22, 26, 27, and some 34</t>
  </si>
  <si>
    <t>1, 2.1, 3, 4, 5.1, 5.2, 9, 11, 12, 16, 17.1, 17.2, 17.3, 18, 19.1, 19.2, 19.3, 19.4, 21.1, 21.2, 22, 26, 27, and some 34</t>
  </si>
  <si>
    <t>1, 2.1, 2.2, 3, 4, 5.1, 5.2, 9, 11, 12, 16, 17.1, 17.2, 17.3, 18, 22, 23, 26, 27, 28 and excess in 34</t>
  </si>
  <si>
    <t xml:space="preserve"> 1, 2.1, 3, 4, 5.1, 5.2, 9, 11, 12, 17.1, 17.2, 18, 22, 26, 27, some 34</t>
  </si>
  <si>
    <t>1, 2.1, 3, 4, 5.1, 5.2, 9, 11, 12, 16, 17.1, 17.2, 17.3, 18, 19.1, 19.2, 19.3, 19.4, 21.1, 21.2, 22, 23, 24, 26, 27, 30 and some 34</t>
  </si>
  <si>
    <t>1, 2.1,  3, 4, 5.2, 5.2, 9, 11, 12, 16, 17.1, 17.2, 17.3, 18, 19.1, 19.2, 19.2, 19.4, 21.1, 21.2, 22, 26, 27 and some 34</t>
  </si>
  <si>
    <t>1, 2.1, 3, 4, 5.1, 5.2, 9, 11, 12, 16, 17.1, 17.2, 17.3, 18, 19.1, 19.2, 19.3, 19.4, 21.1, 21.2, 22, 26, 27, 30 and some 34</t>
  </si>
  <si>
    <t xml:space="preserve"> 1, 2.1, 2.2, 4, 5.1, 5.2, 8, 9, 11, 12, 17.1, 17.2, 18, 22, 23, 24, 26, 27, 28, 30</t>
  </si>
  <si>
    <t xml:space="preserve"> 5.1, 5.2, 8, 10, 11, 17.1, 17.2, 17.3, 18, 22, 23, 24, 26, 27, 30 and some 34</t>
  </si>
  <si>
    <t>1, 2.1, 2.2, 3, 4, 5.1, 5.2, 9, 11, 12, 17.1, 17.2,18, 26, 27</t>
  </si>
  <si>
    <t>1, 2.1, 2.2, 3, 4, 5.1, 5.2, 9, 11, 12, 17.1, 17.2, 18, 22, 26, 27</t>
  </si>
  <si>
    <t>1, 2.1, 3, 4, 5.1, 5.2, 9, 11, 12, 17.1, 17.2, 18, 22, 26, 27</t>
  </si>
  <si>
    <t>1, 2.1, *2.2, 3, 4, 5.1, 5.2, 9, 11, 12, 16, 17.1, 17.2, 17.3, 18, 19.1, 19.2, 19.3, 19.4, 21.1, 21.2, 22, 26, 27, and some 34</t>
  </si>
  <si>
    <t>1, 2.1, 3, 4, 5.1, 5.2, 9, 11, 12, 17.1, 17.2, 18, 19.1, 19.2, 19.3, 19.4, 21.1, 21.2, 22, 26, 27, and some 34</t>
  </si>
  <si>
    <t>1, 2.1, 3, 4, 5.1, 5.2, 8, 9, 11, 12, 16, 17.1, 17.2, 17.3, 18, 19.1, 19.2, 19.3, 19.4, 21.1, 21.2, 22, 23, 24, 26, 27, 30 and some 34 - (Lines are Unverified)</t>
  </si>
  <si>
    <t xml:space="preserve"> 1, 2.1, 3, 4, 5.1, 5.2, 9, 11, 12, 17.1, 17.2, 18, 22, 26, 27</t>
  </si>
  <si>
    <t>1, 2.1, 2.2, 3, 4, 5.1, 5.2, 9, 11, 12, 16, 17.1, 17.2, 17.3, 18, 19.1, 19.2, 19.2, 19.4, 21.1, 21.2, 22, 26, 27 and some 34</t>
  </si>
  <si>
    <t xml:space="preserve"> 1, 2.1, 3, 4, 5.1, 5.2, 9, 11, 12, 17.1, 17.2, 18, 22, 26, 27 and some 34</t>
  </si>
  <si>
    <t>1, 2.1, 3, 4, 5.1, 5.2, 9, 10, 11, 12, 16, 17.1, 17.2, 17.3, 18, 19.1, 19.2, 19.3, 19.4, 21.1, 21.2, 22, 26, 27, 30 and some 34</t>
  </si>
  <si>
    <t>1, 2.1, 2.2, 5.1, 5.2, 9, 11, 12, 17.1, 17.2, 18, 22, 26, 27</t>
  </si>
  <si>
    <t xml:space="preserve"> 1, 2.1, 2.2, 3, 4, 5.1, 5.2, 9, 11, 12, 17.1, 17.2, 18, 22, 26, 27</t>
  </si>
  <si>
    <t>1, 2.1, 2.2, 3, 4, 5.1, 5.2, 9, 11, 12, 17.1, 17.2, 18, 19.1, 19.2, 19.4, 21.1, 21.2 22, 26, 27</t>
  </si>
  <si>
    <t>1, 2.1, 2.2 (partial), 3, 4, 5.1, 5.2, 9, 11, 12, 16, 17.1, 17.2, 17.3, 18, 19.1, 19.2, 19.3, 19.4, 21.1, 21.2, 22, 26, 27, and 34 (partial)</t>
  </si>
  <si>
    <t>Prospective</t>
  </si>
  <si>
    <t>Assessment Type (see Note 1 below)</t>
  </si>
  <si>
    <t>Prospective-Using most recent Annual Stmt.</t>
  </si>
  <si>
    <t>Retrospective-Yr. Before Insolv.</t>
  </si>
  <si>
    <t>Prefunded-Qtrly Premiums</t>
  </si>
  <si>
    <t>Administrative</t>
  </si>
  <si>
    <t>Board can authorize inter-account borrowing .  Section 462.162: In the event of a natural disaster or other catastrophe, the association may apply to the governor, in the manner prescribed by the plan of operation, for authority to assess each member insurer that writes insurance coverage, other than automobile insurance coverage or workers' compensation insurance coverage, an additional amount not to exceed two percent of the insurer's net direct written premiums for the preceding calendar year.</t>
  </si>
  <si>
    <t>Rates &amp; Premiums for first 1% assessment and Premium Tax Offset for assement amounts greater than 1%</t>
  </si>
  <si>
    <t>Insurer required to pay quarterly based upon premiums for that quarter into fund .5% of total premiums, to maintain a balance of at least $150 million.  There is no limit on the % of assessment the guaranty fund can issue.</t>
  </si>
  <si>
    <t>Section 1059 of the Workers’ Compensation Security Fund Act states “If due to the payment of liabilities or claims, the balance of the fund is reduced below $500,000,000, the department shall require contributions to maintain the actuarial soundness of the fund and to restore, in a timely manner, the balance of the fund to a level at or above $500,000,000.” There is no limit on the % of assessment the guaranty fund can issue.</t>
  </si>
  <si>
    <t>Prefunded-Qtrly Premiums; Assessment could exceed .5% since there is no limit on assessment %.</t>
  </si>
  <si>
    <t>Prefunded, based on p/y Net Assessable Premium; Assessment could exceed 1% since there is no limit on assessment %.</t>
  </si>
  <si>
    <t xml:space="preserve">Prefunded semiannually 1%, based on p/y Net Assessable Premium; </t>
  </si>
  <si>
    <t>Assessment Procedures/Comments</t>
  </si>
  <si>
    <t>Excess Medical Benefit payments are assessed and reimbursed by insurance industry out of the NJ Fund.  Majority of assessment each year (approximately 70%) relates to Excess Medical Benefits.  Maximum assessment (capacity) does not apply to Excess Medical Benefits assessment portion; only the assessment portion related to insolvencies relates to maximum assessment (capacity).</t>
  </si>
  <si>
    <t>Pre-insolvency fund - 1% of net premium semiannually until the fund equals five persent (5%) of loss reserves.  Thereafter, contributions resume when fund reaches 3-5% of reserves. Board can authorize an assessment for the Surplus Lines Fund, which can be borrowed to NJWC if funds are needed.</t>
  </si>
  <si>
    <t xml:space="preserve">1, 2.1, 2.2, 3, 4, 5.1, 5.2, 8, 9, 11, 12, 17.1, 17.2,17.3, 18, 22, 26, 27, and 30, </t>
  </si>
  <si>
    <t xml:space="preserve"> 1, 2.1, 3, 4, 5.1, 5.2, 9, 11, 12, 17.1, 17.2, 18, 22, 26, and 27</t>
  </si>
  <si>
    <t>1, 2.1, 2.2, 3, 5.1, 5.2, 9, 11, 12, 17.1, 17.2,18, 22, 26, 27, 30 and Excess WC on 17.3</t>
  </si>
  <si>
    <t>Other - FIGA assesses by account</t>
  </si>
  <si>
    <t>Arizona WC Total</t>
  </si>
  <si>
    <t>Catastrophic borrowing provision to issue bonds.  May assess additional 2% to be applied exclusively to repay  loan.</t>
  </si>
  <si>
    <t>External borrowing allowed by statute</t>
  </si>
  <si>
    <t>FL PC has authority to issue bonds through municipalities under Fl. Stat. 631.695 for insolvencies resulting from hurricanes. An additional 2% assessment allowed for payment of covered claims of insurers rendered insolveny by effects of a hurricane.  Inter-account borrowing from existing cash on hand allowed by statute.  External borrowing allowed by statute.</t>
  </si>
  <si>
    <t>Inter-account borrowing from existing cash on hand allowed by statute.  External borrowing allowed by statute.</t>
  </si>
  <si>
    <t>Inter-account borrowing from existing cash on hand allowed by statute.   External borrowing allowed by statute.</t>
  </si>
  <si>
    <t>External borrowing allowed by statute.</t>
  </si>
  <si>
    <t>Administrative Assessment up to $500 per member insurer</t>
  </si>
  <si>
    <t>Administrative Assessment up to $200 per member insurer</t>
  </si>
  <si>
    <t>Administrative Assessment up to $50 per member insurer</t>
  </si>
  <si>
    <t>The Iowa Insurance Guaranty Association assesses by insolvency, not by account. Administrative Assessment up to $50 per member insurer</t>
  </si>
  <si>
    <t>Administrative Assessment up to $110 per member insurer</t>
  </si>
  <si>
    <t>Maximum Assessment is Lesser of 2% Premium or 1% Surplus</t>
  </si>
  <si>
    <t>Premium Tax Offset (10%/Year)</t>
  </si>
  <si>
    <t xml:space="preserve">Auto </t>
  </si>
  <si>
    <t>Commencing January 1, 2015, the premium charged to any member insurer shall not be more than 2% of the net direct written premium unless there are bonds outstanding.  The association has a catastrophic borrowing provision to issue bonds.  No bonds are outstanding at this time</t>
  </si>
  <si>
    <t>Net Assessable Premium 2016</t>
  </si>
  <si>
    <t>Maximum Assessment % - 2017</t>
  </si>
  <si>
    <t>Maximum Assessment (Capacity) - 2017  (See Note 2 below)</t>
  </si>
  <si>
    <t>Alabama Total</t>
  </si>
  <si>
    <t>Alaska Total</t>
  </si>
  <si>
    <t>Arizona Total</t>
  </si>
  <si>
    <t>Arizona WC Total Total</t>
  </si>
  <si>
    <t>Arkansas Total</t>
  </si>
  <si>
    <t>California Total</t>
  </si>
  <si>
    <t>Colorado Total</t>
  </si>
  <si>
    <t>Connecticut Total</t>
  </si>
  <si>
    <t>Delaware Total</t>
  </si>
  <si>
    <t>District of Columbia Total</t>
  </si>
  <si>
    <t>Florida Total</t>
  </si>
  <si>
    <t>Florida WC Total</t>
  </si>
  <si>
    <t>Georgia Total</t>
  </si>
  <si>
    <t>Hawaii Total</t>
  </si>
  <si>
    <t>Idaho Total</t>
  </si>
  <si>
    <t>Illinois Total</t>
  </si>
  <si>
    <t>Indiana Total</t>
  </si>
  <si>
    <t>Iowa Total</t>
  </si>
  <si>
    <t>Kansas Total</t>
  </si>
  <si>
    <t>Kentucky Total</t>
  </si>
  <si>
    <t>Louisiana Total</t>
  </si>
  <si>
    <t>Maine Total</t>
  </si>
  <si>
    <t>Maryland Total</t>
  </si>
  <si>
    <t>Massachusetts Total</t>
  </si>
  <si>
    <t>Michigan Total</t>
  </si>
  <si>
    <t>Minnesota Total</t>
  </si>
  <si>
    <t>Mississippi Total</t>
  </si>
  <si>
    <t>Missouri Total</t>
  </si>
  <si>
    <t>Montana Total</t>
  </si>
  <si>
    <t>Nebraska Total</t>
  </si>
  <si>
    <t>Nevada Total</t>
  </si>
  <si>
    <t>New Hampshire Total</t>
  </si>
  <si>
    <t>New Jersey   Total</t>
  </si>
  <si>
    <t>New Jersey WC Total</t>
  </si>
  <si>
    <t>New Mexico Total</t>
  </si>
  <si>
    <t>New York Total</t>
  </si>
  <si>
    <t>New York WC Total</t>
  </si>
  <si>
    <t>North Carolina Total</t>
  </si>
  <si>
    <t>North Dakota Total</t>
  </si>
  <si>
    <t>Ohio Total</t>
  </si>
  <si>
    <t>Oklahoma Total</t>
  </si>
  <si>
    <t>Oregon Total</t>
  </si>
  <si>
    <t>Pennsylvania Total</t>
  </si>
  <si>
    <t>Pennsylvania WC Total</t>
  </si>
  <si>
    <t>Rhode Island Total</t>
  </si>
  <si>
    <t>South Carolina Total</t>
  </si>
  <si>
    <t>South Dakota Total</t>
  </si>
  <si>
    <t>Tennessee Total</t>
  </si>
  <si>
    <t>Texas Total</t>
  </si>
  <si>
    <t>Utah Total</t>
  </si>
  <si>
    <t>Vermont Total</t>
  </si>
  <si>
    <t>Virginia Total</t>
  </si>
  <si>
    <t>Washington Total</t>
  </si>
  <si>
    <t>West Virginia Total</t>
  </si>
  <si>
    <t>Wisconsin Total</t>
  </si>
  <si>
    <t>Wyoming Total</t>
  </si>
  <si>
    <t>Grand Total</t>
  </si>
  <si>
    <t>1, 2.1, 3, 4, 5.2, 5.2, 9, 11, 12, 16, 17.1, 17.2, 18, 19.1, 19.2, 19.2, 19.4, 21.1, 21.2, 22, 26, 27, 28, and some 34</t>
  </si>
  <si>
    <t>1, 2.1, 3, 4, 5.1, 5.2, 9, 11, 12, 17.1, 17.2, 17.3, 18, 22, 26, 27</t>
  </si>
  <si>
    <t>16 and Excess WC on 17.3 and some 34</t>
  </si>
  <si>
    <t xml:space="preserve"> 1, 2.1, 3, 4, 5.1, 5.2, 9, 11, 12, 17.1, 17.2, 18, 22, 26, 27 and some line 34</t>
  </si>
  <si>
    <t>1, 2.1, 3, 4, 5.1, 5.2, 9, 11, 12, 16, 17.1, 17.2, 18, 19.1, 19.2, 19.2, 19.4, 21.1, 21.2, 22, 26, 27, and some 34</t>
  </si>
  <si>
    <t xml:space="preserve"> 1, 2.1, 3, 4, 5.1, 5.2, 9, 11, 12, 17.1, 17.2, 17.3, 18, 22, 23, 26, 27, and some 34</t>
  </si>
  <si>
    <t xml:space="preserve">Inter-account borrowing from existing cash on hand allowed by statute.  </t>
  </si>
  <si>
    <t xml:space="preserve">Inter-account borrowing from existing cash on hand allowed by statute. </t>
  </si>
  <si>
    <t>Inter-account borrowing from existing cash on hand allowed by statute.   Section 7603 of the New York Insurance Law provides for transfers between the PC and PMV Funds</t>
  </si>
  <si>
    <t>To meet short-term liquidity needs, the Association may borrow from the other categories.  However, the Plan of Operations limits loans from auto and all other categories to the form of loans which are the irrevocable obligation of the workers' complensation fund to repay, together with interest and any such borrowing must be approved by the Commissioner of the Dept of Insurance. External borrowing allowed by statute.</t>
  </si>
  <si>
    <t>If funds are not sufficient to pay claims, FL WC may assess up to an additional 1.5%.  (F.S.A. 631.914).  External borrowing allowed by statute.</t>
  </si>
  <si>
    <t>Spill-over provision permits inter-account borrowing. Sec. 4440-A.  External borrowing allowed by statute.</t>
  </si>
  <si>
    <t>Spill-over provision permits inter-account borrowing. R.I. Stat Section 27-34-8.  External borrowing allowed by statute.</t>
  </si>
  <si>
    <t>Disaster Borrowing Provision.  External borrowing allowed by statute.</t>
  </si>
  <si>
    <t>Net Assessable Premium 2017</t>
  </si>
  <si>
    <t>Maximum Assessment % - 2018</t>
  </si>
  <si>
    <t>Maximum Assessment (Capacity) - 2018  (See Note 2 below)</t>
  </si>
  <si>
    <t xml:space="preserve">Assessment base year is year prior to year of assessment.  </t>
  </si>
  <si>
    <t>Assessment base year is year prior to year of assessment.  Assess by account.</t>
  </si>
  <si>
    <t xml:space="preserve">Assessment base year is year prior to year of assessment for all insolvencies occurring on or after June 3, 1993.  For all insolvencies occurring before June 3, 1993, assessment base year is year prior to year of insolvency. Assess by account.  </t>
  </si>
  <si>
    <t xml:space="preserve">Assessment base year is year prior to year of assessment.  Assess by account. </t>
  </si>
  <si>
    <t xml:space="preserve">Assessment base year is year prior to year of assessment.  Assess by insolvency, by account. In the case of a withdrawn insurer, the average of its net direct written premium for the five calendar years prior to expiration or termination of its license, whether or not the insurer has net direct written premium in the year preceding such expiration or termination, shall be used as its assessment base for any year following such expiration or termination in which the insurer has no direct written premium. </t>
  </si>
  <si>
    <t xml:space="preserve"> 1, 2.1, 2.4, 2.5, 3, 4, 5.1, 5.2, 9, 11, 12, 17.1, 17.2, 18, 22, 25, 26, 27, some 34</t>
  </si>
  <si>
    <t xml:space="preserve"> 1, 2.1, 2.4, 2.5, 3, 4, 5.1, 5.2, 9, 11, 12, 17.1, 17.2, 17.3, 18, 22, 25, 26, 27, 30, some 34</t>
  </si>
  <si>
    <t xml:space="preserve"> 1, 2.1, 2.4, 2.5, 3, 4, 5.1, 5.2, 9, 11, 12, 17.1, 17.2, 18, 22, 23, 24, 25, 26, 27, some 34</t>
  </si>
  <si>
    <t xml:space="preserve"> 1, 2.1, 2.4, 2.5, 3, 4, 5.1, 5.2, 9, 11, 12, 17.1, 17.2, 18, 22, 23, 25, 26, 27, and some 34</t>
  </si>
  <si>
    <t xml:space="preserve"> 1, 2.1, 2.4, 2.5, 3, 4, 5.1, 5.2, 9, 11, 12, 17.1, 17.2, 17.3, 18, 22, 25, 26, 27, some 34</t>
  </si>
  <si>
    <t>1, 2.1, 2.4, 2.5, 3, 4, 5.1, 5.2, 9, 11, 12, 17.1, 17.2, 18, 22, 25, 26, 27 and some 34</t>
  </si>
  <si>
    <t xml:space="preserve"> 1, 2.1, 2.4, 2.5, 3, 4, 5.1, 5.2, 8 (partial), 9 (partial), 11, 12, 17.1, 17.2, 17.3, 18, 22, 25, 26, 27, and some 34</t>
  </si>
  <si>
    <t>1, 2.1, 2.4, 2.5, 3, 4, 5.1, 5.2, 9, 11, 12, 16, 17.1, 17.2, 17.3, 18, 19.1, 19.2, 19.3, 19.4, 21.1, 21.2, 22, 23, 25, 26, 27, and some 34</t>
  </si>
  <si>
    <t>NOTE 1: Assessment Types - below are definitions from SSAP 35r:</t>
  </si>
  <si>
    <r>
      <rPr>
        <b/>
        <i/>
        <sz val="10"/>
        <rFont val="Arial"/>
        <family val="2"/>
      </rPr>
      <t xml:space="preserve">Prospective-premium-based assessments - </t>
    </r>
    <r>
      <rPr>
        <sz val="10"/>
        <rFont val="Arial"/>
        <family val="2"/>
      </rPr>
      <t>Guaranty funds covering claims of insolvent property and casualty insurance entities typically assess entities based on premiums written in one or more years after the insolvency. Assessments in any year are generally limited to an established percentage of an entity's premiums written or received for the year preceding the assessment. Assessments for a given insolvency may take place over several years.</t>
    </r>
  </si>
  <si>
    <r>
      <rPr>
        <b/>
        <i/>
        <sz val="10"/>
        <rFont val="Arial"/>
        <family val="2"/>
      </rPr>
      <t>Retrospective-premium-based assessments</t>
    </r>
    <r>
      <rPr>
        <sz val="10"/>
        <rFont val="Arial"/>
        <family val="2"/>
      </rPr>
      <t xml:space="preserve"> - Guaranty funds covering benefit payments of insolvent life, annuity, and health insurance entities typically assess entities based on premiums written or received in one or more years before the year of insolvency. Assessments in any year are generally limited to an established percentage of an entity's average premiums for the three years preceding the insolvency. Assessments for a given insolvency may take place over several years. </t>
    </r>
  </si>
  <si>
    <r>
      <rPr>
        <b/>
        <i/>
        <sz val="10"/>
        <rFont val="Arial"/>
        <family val="2"/>
      </rPr>
      <t>Prefunded-premium-based assessments -</t>
    </r>
    <r>
      <rPr>
        <sz val="10"/>
        <rFont val="Arial"/>
        <family val="2"/>
      </rPr>
      <t xml:space="preserve"> This kind of assessment is intended to prefund the costs of future insolvencies. Assessments are imposed before any particular insolvency and are based on the current level of written premiums. Rates to be applied to future premiums are adjusted as necessary. </t>
    </r>
  </si>
  <si>
    <r>
      <rPr>
        <b/>
        <i/>
        <sz val="10"/>
        <rFont val="Arial"/>
        <family val="2"/>
      </rPr>
      <t>Administrative-type assessments</t>
    </r>
    <r>
      <rPr>
        <sz val="10"/>
        <rFont val="Arial"/>
        <family val="2"/>
      </rPr>
      <t xml:space="preserve"> - These assessments are typically a flat (annual) amount per entity to fund operations of the guaranty association, regardless of the existence of an insolvency</t>
    </r>
  </si>
  <si>
    <r>
      <t>PLEASE NOTE:</t>
    </r>
    <r>
      <rPr>
        <sz val="10"/>
        <rFont val="Arial"/>
        <family val="2"/>
      </rPr>
      <t xml:space="preserve">  Data and information set forth on this website has been provided by or derived from data and information provided by third parties. Although we believe that the data and information is generally correct, and care has been taken in the creation and maintenance of this data, we have not made any effort to independently verify such data, and we therefore do not assume any responsibility whatsoever for its accuracy. It is important to understand that in some cases, estimates developed by either NCIGF or third parties have been used.  While we believe our estimates are reasonable, and we have no reason to believe that estimates of others are not reasonable, we disclaim any responsibility for the accuracy of such estimates.  The data and information set forth herein is provided for the sole purpose of assisting insurers in developing liabilities for guaranty fund assessments as required by Generally Accepted Accounting Principles and/or statutory accounting pronouncements, and should not be used for any other purpose.  </t>
    </r>
  </si>
  <si>
    <r>
      <rPr>
        <b/>
        <u val="single"/>
        <sz val="10"/>
        <rFont val="Arial"/>
        <family val="2"/>
      </rPr>
      <t>Note 2:</t>
    </r>
    <r>
      <rPr>
        <sz val="10"/>
        <rFont val="Arial"/>
        <family val="2"/>
      </rPr>
      <t xml:space="preserve">  Actual Maximum Assessment (Capacity) of Property &amp; Casualty Guaranty Fund System would exceed Total shown on this report due to 1)  New York, New Jersey WC and Pennsylvania WC are pre-funded based on a % of net assessable premium; there is no Maximum Assessment % (Capacity) on the amount these guaranty fund can authorize.   </t>
    </r>
  </si>
  <si>
    <r>
      <rPr>
        <b/>
        <u val="single"/>
        <sz val="10"/>
        <rFont val="Arial"/>
        <family val="2"/>
      </rPr>
      <t>Note 3:</t>
    </r>
    <r>
      <rPr>
        <b/>
        <sz val="10"/>
        <rFont val="Arial"/>
        <family val="2"/>
      </rPr>
      <t xml:space="preserve">  Abatement </t>
    </r>
    <r>
      <rPr>
        <sz val="10"/>
        <rFont val="Arial"/>
        <family val="2"/>
      </rPr>
      <t>is the cancellation of the uncalled portion of a Board approved assessment.  Abatements may occur when an estate has reached the point where funds on hand are deemed sufficient to cover anticipated claims activity and the GA operations expenses, and there appears no need to call future funds.</t>
    </r>
  </si>
  <si>
    <t>Puerto Rico</t>
  </si>
  <si>
    <t>Puerto Rico Total</t>
  </si>
  <si>
    <t>19.2, 19.4, 21.1, 21.2, 22</t>
  </si>
  <si>
    <t>1,2.1, 2.2, 3, 4, 5.1, 5.2, 9, 11, 12, 16, 17.1, 17.3, 18, 22, 23, 25, 26, 27, 28</t>
  </si>
  <si>
    <t>Net Assessable Premium 2019</t>
  </si>
  <si>
    <t>Maximum Assessment % - 2020</t>
  </si>
  <si>
    <t>Maximum Assessment (Capacity) - 2020  (See Note 2 below)</t>
  </si>
  <si>
    <t>N</t>
  </si>
  <si>
    <t>Net Assessable Premium 2020</t>
  </si>
  <si>
    <t>Maximum Assessment % - 2021</t>
  </si>
  <si>
    <t>Maximum Assessment (Capacity) - 2021  (See Note 2 below)</t>
  </si>
  <si>
    <r>
      <t xml:space="preserve">Prior Year Assessments </t>
    </r>
    <r>
      <rPr>
        <b/>
        <u val="singleAccounting"/>
        <sz val="12"/>
        <color indexed="9"/>
        <rFont val="Garamond"/>
        <family val="1"/>
      </rPr>
      <t>Authorized  but called (billed) during 2021</t>
    </r>
  </si>
  <si>
    <r>
      <t xml:space="preserve">Assessments Authorized in 2021 but </t>
    </r>
    <r>
      <rPr>
        <b/>
        <i/>
        <u val="single"/>
        <sz val="12"/>
        <color indexed="9"/>
        <rFont val="Garamond"/>
        <family val="1"/>
      </rPr>
      <t>Not Called (billed)</t>
    </r>
  </si>
  <si>
    <t>Assessments Authorized and Called (billed) in 2021</t>
  </si>
  <si>
    <t>Total Refunds Authorized in 2021</t>
  </si>
  <si>
    <t>Abatements issued during 2021 (see Note 3)</t>
  </si>
  <si>
    <t>Assessments authorized prior to 2021 but NOT called</t>
  </si>
  <si>
    <t>Total Projected Authorized Assessments (Refunds) in 2021</t>
  </si>
  <si>
    <t>Y</t>
  </si>
  <si>
    <t>Total Assessments Authorized in 2021 (Column  P+Q)</t>
  </si>
  <si>
    <t>Net Assessments Authorized - 2021 (Column R-S)</t>
  </si>
  <si>
    <t>Class B (Berg Assessment)  $275 per Co.</t>
  </si>
  <si>
    <t>12,500,000 to be called March 2022</t>
  </si>
  <si>
    <t>Billed 8/2/21</t>
  </si>
  <si>
    <t>Billed 7/1/21</t>
  </si>
  <si>
    <t xml:space="preserve">Guaranty Fund 2021 Comments </t>
  </si>
  <si>
    <t>Adjusted Assessment (initial assessment performed 2019). Result will be both assessment and refund due to truing up of premium.</t>
  </si>
  <si>
    <t>$250 per member administrative assessment in the amount of $220,250 billed 3rd Qtr. 2021</t>
  </si>
  <si>
    <t>Guaranty Fund  Update Submitted for 4Q 2021? Y/N</t>
  </si>
  <si>
    <t>Abatement was for 2020 assessment that was not called</t>
  </si>
  <si>
    <t>$1,300,000 Refund Issued March 2021</t>
  </si>
  <si>
    <t>Bedivere 500,000</t>
  </si>
  <si>
    <t>Bedivere 1,500,000 Billed April 2021, Home 1,000,000 and Lumbermans 5,000,000 December 2021</t>
  </si>
  <si>
    <t>Billed 11/17/21 for Gulfstream</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</si>
</sst>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h:mm:ss\ AM/PM"/>
    <numFmt numFmtId="172" formatCode="0.000"/>
    <numFmt numFmtId="173" formatCode="0.0000"/>
    <numFmt numFmtId="174" formatCode="0.0"/>
    <numFmt numFmtId="175" formatCode="_(* #,##0.0_);_(* \(#,##0.0\);_(* &quot;-&quot;?_);_(@_)"/>
    <numFmt numFmtId="176" formatCode="mm/dd/yy;@"/>
    <numFmt numFmtId="177" formatCode="_(* #,##0.000_);_(* \(#,##0.000\);_(* &quot;-&quot;???_);_(@_)"/>
    <numFmt numFmtId="178" formatCode="_(* #,##0.0_);_(* \(#,##0.0\);_(* &quot;-&quot;??_);_(@_)"/>
    <numFmt numFmtId="179" formatCode="_(* #,##0_);_(* \(#,##0\);_(* &quot;-&quot;??_);_(@_)"/>
    <numFmt numFmtId="180" formatCode="_(* #,##0.0000_);_(* \(#,##0.0000\);_(* &quot;-&quot;????_);_(@_)"/>
    <numFmt numFmtId="181" formatCode="_(* #,##0.00000_);_(* \(#,##0.00000\);_(* &quot;-&quot;?????_);_(@_)"/>
    <numFmt numFmtId="182" formatCode="&quot;$&quot;#,##0.00"/>
    <numFmt numFmtId="183" formatCode="&quot;$&quot;#,##0.0"/>
    <numFmt numFmtId="184" formatCode="_(* #,##0.000000_);_(* \(#,##0.000000\);_(* &quot;-&quot;??????_);_(@_)"/>
    <numFmt numFmtId="185" formatCode="_(* #,##0.000000000_);_(* \(#,##0.000000000\);_(* &quot;-&quot;?????????_);_(@_)"/>
    <numFmt numFmtId="186" formatCode="_(* #,##0.0000000000_);_(* \(#,##0.0000000000\);_(* &quot;-&quot;??????????_);_(@_)"/>
    <numFmt numFmtId="187" formatCode="_(* #,##0.000_);_(* \(#,##0.000\);_(* &quot;-&quot;??_);_(@_)"/>
    <numFmt numFmtId="188" formatCode="_(* #,##0.0000_);_(* \(#,##0.0000\);_(* &quot;-&quot;??_);_(@_)"/>
    <numFmt numFmtId="189" formatCode="_(* #,##0.00000_);_(* \(#,##0.00000\);_(* &quot;-&quot;??_);_(@_)"/>
    <numFmt numFmtId="190" formatCode="_(* #,##0.000000_);_(* \(#,##0.000000\);_(* &quot;-&quot;??_);_(@_)"/>
    <numFmt numFmtId="191" formatCode="[$-409]dddd\,\ mmmm\ d\,\ yyyy"/>
    <numFmt numFmtId="192" formatCode="&quot;$&quot;#,##0.000"/>
  </numFmts>
  <fonts count="71">
    <font>
      <sz val="10"/>
      <name val="Arial"/>
      <family val="0"/>
    </font>
    <font>
      <sz val="11"/>
      <color indexed="8"/>
      <name val="Calibri"/>
      <family val="2"/>
    </font>
    <font>
      <sz val="8"/>
      <name val="Arial"/>
      <family val="2"/>
    </font>
    <font>
      <b/>
      <sz val="12"/>
      <color indexed="9"/>
      <name val="Garamond"/>
      <family val="1"/>
    </font>
    <font>
      <sz val="12"/>
      <name val="Garamond"/>
      <family val="1"/>
    </font>
    <font>
      <u val="single"/>
      <sz val="10"/>
      <color indexed="12"/>
      <name val="Arial"/>
      <family val="2"/>
    </font>
    <font>
      <b/>
      <sz val="10"/>
      <color indexed="9"/>
      <name val="Arial"/>
      <family val="2"/>
    </font>
    <font>
      <u val="singleAccounting"/>
      <sz val="10"/>
      <color indexed="10"/>
      <name val="Arial"/>
      <family val="2"/>
    </font>
    <font>
      <b/>
      <sz val="10"/>
      <name val="Arial"/>
      <family val="2"/>
    </font>
    <font>
      <b/>
      <u val="single"/>
      <sz val="10"/>
      <name val="Arial"/>
      <family val="2"/>
    </font>
    <font>
      <b/>
      <sz val="11"/>
      <name val="Arial"/>
      <family val="2"/>
    </font>
    <font>
      <sz val="10"/>
      <color indexed="10"/>
      <name val="Arial"/>
      <family val="2"/>
    </font>
    <font>
      <b/>
      <u val="singleAccounting"/>
      <sz val="12"/>
      <color indexed="9"/>
      <name val="Garamond"/>
      <family val="1"/>
    </font>
    <font>
      <b/>
      <i/>
      <u val="single"/>
      <sz val="12"/>
      <color indexed="9"/>
      <name val="Garamond"/>
      <family val="1"/>
    </font>
    <font>
      <sz val="9"/>
      <name val="Tahoma"/>
      <family val="2"/>
    </font>
    <font>
      <b/>
      <sz val="9"/>
      <name val="Tahoma"/>
      <family val="2"/>
    </font>
    <font>
      <sz val="12"/>
      <name val="CG Times"/>
      <family val="1"/>
    </font>
    <font>
      <i/>
      <sz val="10"/>
      <name val="Arial"/>
      <family val="2"/>
    </font>
    <font>
      <b/>
      <sz val="6"/>
      <name val="Times New Roman"/>
      <family val="1"/>
    </font>
    <font>
      <sz val="10"/>
      <color indexed="12"/>
      <name val="Arial"/>
      <family val="2"/>
    </font>
    <font>
      <b/>
      <sz val="12"/>
      <name val="Garamond"/>
      <family val="1"/>
    </font>
    <font>
      <b/>
      <i/>
      <sz val="1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32"/>
      <name val="Arial"/>
      <family val="2"/>
    </font>
    <font>
      <sz val="12"/>
      <color indexed="62"/>
      <name val="Calibri"/>
      <family val="2"/>
    </font>
    <font>
      <b/>
      <sz val="10"/>
      <color indexed="10"/>
      <name val="Arial"/>
      <family val="2"/>
    </font>
    <font>
      <b/>
      <sz val="10"/>
      <color indexed="30"/>
      <name val="Arial"/>
      <family val="2"/>
    </font>
    <font>
      <i/>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
      <b/>
      <sz val="12"/>
      <color theme="0"/>
      <name val="Garamond"/>
      <family val="1"/>
    </font>
    <font>
      <sz val="10"/>
      <color rgb="FF000080"/>
      <name val="Arial"/>
      <family val="2"/>
    </font>
    <font>
      <sz val="12"/>
      <color rgb="FF1F497D"/>
      <name val="Calibri"/>
      <family val="2"/>
    </font>
    <font>
      <b/>
      <sz val="10"/>
      <color rgb="FFFF0000"/>
      <name val="Arial"/>
      <family val="2"/>
    </font>
    <font>
      <b/>
      <sz val="10"/>
      <color rgb="FF0070C0"/>
      <name val="Arial"/>
      <family val="2"/>
    </font>
    <font>
      <i/>
      <sz val="10"/>
      <color rgb="FFFF0000"/>
      <name val="Arial"/>
      <family val="2"/>
    </font>
    <font>
      <sz val="10"/>
      <color rgb="FF0000D4"/>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theme="0"/>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hair"/>
      <right style="hair"/>
      <top style="thin"/>
      <bottom style="hair"/>
    </border>
    <border>
      <left style="hair"/>
      <right style="hair"/>
      <top style="hair"/>
      <bottom style="hair"/>
    </border>
    <border>
      <left style="hair"/>
      <right/>
      <top style="hair"/>
      <bottom style="hair"/>
    </border>
    <border>
      <left/>
      <right style="hair"/>
      <top style="thin"/>
      <bottom style="hair"/>
    </border>
    <border>
      <left/>
      <right style="hair"/>
      <top style="hair"/>
      <bottom style="hair"/>
    </border>
    <border>
      <left/>
      <right/>
      <top style="thin"/>
      <bottom>
        <color indexed="63"/>
      </bottom>
    </border>
    <border>
      <left style="hair"/>
      <right style="hair"/>
      <top>
        <color indexed="63"/>
      </top>
      <bottom style="hair"/>
    </border>
    <border>
      <left style="hair"/>
      <right style="hair"/>
      <top style="hair"/>
      <bottom>
        <color indexed="63"/>
      </bottom>
    </border>
    <border>
      <left style="hair"/>
      <right>
        <color indexed="63"/>
      </right>
      <top>
        <color indexed="63"/>
      </top>
      <bottom style="hair"/>
    </border>
    <border>
      <left>
        <color indexed="63"/>
      </left>
      <right>
        <color indexed="63"/>
      </right>
      <top style="thin"/>
      <bottom style="double"/>
    </border>
    <border>
      <left style="hair"/>
      <right style="hair"/>
      <top>
        <color indexed="63"/>
      </top>
      <bottom>
        <color indexed="63"/>
      </bottom>
    </border>
    <border>
      <left>
        <color indexed="63"/>
      </left>
      <right>
        <color indexed="63"/>
      </right>
      <top>
        <color indexed="63"/>
      </top>
      <bottom style="hair"/>
    </border>
    <border>
      <left style="hair"/>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11">
    <xf numFmtId="0" fontId="0" fillId="0" borderId="0" xfId="0" applyAlignment="1">
      <alignment/>
    </xf>
    <xf numFmtId="41" fontId="3" fillId="33" borderId="10" xfId="0" applyNumberFormat="1" applyFont="1" applyFill="1" applyBorder="1" applyAlignment="1">
      <alignment horizontal="center" vertical="top" wrapText="1"/>
    </xf>
    <xf numFmtId="0" fontId="4" fillId="0" borderId="10" xfId="0" applyFont="1" applyBorder="1" applyAlignment="1">
      <alignment/>
    </xf>
    <xf numFmtId="0" fontId="0" fillId="0" borderId="11" xfId="0" applyBorder="1" applyAlignment="1">
      <alignment/>
    </xf>
    <xf numFmtId="0" fontId="0" fillId="0" borderId="11" xfId="0" applyFill="1" applyBorder="1" applyAlignment="1">
      <alignment/>
    </xf>
    <xf numFmtId="0" fontId="0" fillId="0" borderId="11" xfId="0" applyFont="1" applyFill="1" applyBorder="1" applyAlignment="1">
      <alignment/>
    </xf>
    <xf numFmtId="41" fontId="0" fillId="0" borderId="11" xfId="0" applyNumberFormat="1" applyBorder="1" applyAlignment="1">
      <alignment/>
    </xf>
    <xf numFmtId="41" fontId="0" fillId="0" borderId="11" xfId="0" applyNumberFormat="1" applyFill="1" applyBorder="1" applyAlignment="1">
      <alignment/>
    </xf>
    <xf numFmtId="0" fontId="6" fillId="33" borderId="10" xfId="0" applyFont="1" applyFill="1" applyBorder="1" applyAlignment="1">
      <alignment wrapText="1"/>
    </xf>
    <xf numFmtId="164" fontId="3" fillId="33" borderId="10" xfId="0" applyNumberFormat="1" applyFont="1" applyFill="1" applyBorder="1" applyAlignment="1">
      <alignment horizontal="center" vertical="top" wrapText="1"/>
    </xf>
    <xf numFmtId="0" fontId="0" fillId="0" borderId="11" xfId="0" applyFill="1" applyBorder="1" applyAlignment="1">
      <alignment horizontal="left"/>
    </xf>
    <xf numFmtId="0" fontId="0" fillId="0" borderId="11" xfId="0" applyBorder="1" applyAlignment="1">
      <alignment horizontal="left"/>
    </xf>
    <xf numFmtId="3" fontId="62" fillId="0" borderId="0" xfId="0" applyNumberFormat="1" applyFont="1" applyAlignment="1">
      <alignment/>
    </xf>
    <xf numFmtId="165" fontId="0" fillId="0" borderId="11" xfId="0" applyNumberFormat="1" applyFont="1" applyFill="1" applyBorder="1" applyAlignment="1">
      <alignment horizontal="center" wrapText="1"/>
    </xf>
    <xf numFmtId="3" fontId="10" fillId="0" borderId="0" xfId="0" applyNumberFormat="1" applyFont="1" applyAlignment="1">
      <alignment/>
    </xf>
    <xf numFmtId="41" fontId="0" fillId="34" borderId="11" xfId="0" applyNumberFormat="1" applyFont="1" applyFill="1" applyBorder="1" applyAlignment="1">
      <alignment horizontal="right" wrapText="1"/>
    </xf>
    <xf numFmtId="41" fontId="63" fillId="33" borderId="10" xfId="0" applyNumberFormat="1" applyFont="1" applyFill="1" applyBorder="1" applyAlignment="1">
      <alignment horizontal="center" vertical="top" wrapText="1"/>
    </xf>
    <xf numFmtId="14" fontId="0" fillId="0" borderId="11" xfId="0" applyNumberFormat="1" applyFont="1" applyFill="1" applyBorder="1" applyAlignment="1">
      <alignment horizontal="center" wrapText="1"/>
    </xf>
    <xf numFmtId="165" fontId="0" fillId="0" borderId="11" xfId="0" applyNumberFormat="1" applyFont="1" applyFill="1" applyBorder="1" applyAlignment="1">
      <alignment horizontal="right" wrapText="1"/>
    </xf>
    <xf numFmtId="165" fontId="0" fillId="0" borderId="11" xfId="0" applyNumberFormat="1" applyFont="1" applyBorder="1" applyAlignment="1">
      <alignment horizontal="right" wrapText="1"/>
    </xf>
    <xf numFmtId="165" fontId="0" fillId="0" borderId="11" xfId="0" applyNumberFormat="1" applyFont="1" applyBorder="1" applyAlignment="1">
      <alignment horizontal="center" wrapText="1"/>
    </xf>
    <xf numFmtId="14" fontId="0" fillId="0" borderId="11" xfId="0" applyNumberFormat="1" applyFont="1" applyBorder="1" applyAlignment="1">
      <alignment horizontal="center" wrapText="1"/>
    </xf>
    <xf numFmtId="0" fontId="0" fillId="0" borderId="12" xfId="0" applyFill="1" applyBorder="1" applyAlignment="1">
      <alignment/>
    </xf>
    <xf numFmtId="0" fontId="0" fillId="0" borderId="12" xfId="0" applyFill="1" applyBorder="1" applyAlignment="1">
      <alignment wrapText="1"/>
    </xf>
    <xf numFmtId="0" fontId="0" fillId="0" borderId="13" xfId="0" applyFill="1" applyBorder="1" applyAlignment="1">
      <alignment/>
    </xf>
    <xf numFmtId="0" fontId="0" fillId="0" borderId="13" xfId="0" applyFill="1" applyBorder="1" applyAlignment="1">
      <alignment wrapText="1"/>
    </xf>
    <xf numFmtId="0" fontId="0" fillId="0" borderId="13" xfId="0" applyFill="1" applyBorder="1" applyAlignment="1">
      <alignment horizontal="left" wrapText="1"/>
    </xf>
    <xf numFmtId="3" fontId="64" fillId="0" borderId="14" xfId="0" applyNumberFormat="1" applyFont="1" applyBorder="1" applyAlignment="1">
      <alignment/>
    </xf>
    <xf numFmtId="41" fontId="7" fillId="0" borderId="13" xfId="0" applyNumberFormat="1" applyFont="1" applyFill="1" applyBorder="1" applyAlignment="1">
      <alignment horizontal="left"/>
    </xf>
    <xf numFmtId="0" fontId="4" fillId="0" borderId="13" xfId="0" applyFont="1" applyFill="1" applyBorder="1" applyAlignment="1">
      <alignment horizontal="center" wrapText="1"/>
    </xf>
    <xf numFmtId="0" fontId="0" fillId="0" borderId="13" xfId="0" applyFill="1" applyBorder="1" applyAlignment="1">
      <alignment/>
    </xf>
    <xf numFmtId="0" fontId="8" fillId="0" borderId="14" xfId="0" applyFont="1" applyBorder="1" applyAlignment="1">
      <alignment/>
    </xf>
    <xf numFmtId="0" fontId="0" fillId="0" borderId="13" xfId="0" applyFont="1" applyFill="1" applyBorder="1" applyAlignment="1">
      <alignment wrapText="1"/>
    </xf>
    <xf numFmtId="0" fontId="0" fillId="34" borderId="13" xfId="0" applyFill="1" applyBorder="1" applyAlignment="1">
      <alignment horizontal="left" wrapText="1"/>
    </xf>
    <xf numFmtId="0" fontId="0" fillId="0" borderId="14" xfId="0" applyFont="1" applyFill="1" applyBorder="1" applyAlignment="1">
      <alignment wrapText="1"/>
    </xf>
    <xf numFmtId="0" fontId="0" fillId="0" borderId="13" xfId="0" applyFont="1" applyFill="1" applyBorder="1" applyAlignment="1">
      <alignment/>
    </xf>
    <xf numFmtId="0" fontId="0" fillId="0" borderId="14" xfId="0" applyFont="1" applyFill="1" applyBorder="1" applyAlignment="1">
      <alignment/>
    </xf>
    <xf numFmtId="41" fontId="0" fillId="0" borderId="13" xfId="0" applyNumberFormat="1" applyFont="1" applyFill="1" applyBorder="1" applyAlignment="1">
      <alignment horizontal="left" wrapText="1"/>
    </xf>
    <xf numFmtId="0" fontId="0" fillId="0" borderId="14" xfId="0" applyFont="1" applyFill="1" applyBorder="1" applyAlignment="1">
      <alignment vertical="top" wrapText="1"/>
    </xf>
    <xf numFmtId="0" fontId="0" fillId="0" borderId="14" xfId="0" applyFont="1" applyBorder="1" applyAlignment="1">
      <alignment/>
    </xf>
    <xf numFmtId="0" fontId="0" fillId="0" borderId="13" xfId="0" applyFont="1" applyFill="1" applyBorder="1" applyAlignment="1">
      <alignment/>
    </xf>
    <xf numFmtId="0" fontId="65" fillId="0" borderId="0" xfId="0" applyFont="1" applyAlignment="1">
      <alignment/>
    </xf>
    <xf numFmtId="0" fontId="0" fillId="0" borderId="13" xfId="0" applyFont="1" applyFill="1" applyBorder="1" applyAlignment="1">
      <alignment/>
    </xf>
    <xf numFmtId="0" fontId="0" fillId="0" borderId="13" xfId="0" applyFont="1" applyFill="1" applyBorder="1" applyAlignment="1">
      <alignment wrapText="1"/>
    </xf>
    <xf numFmtId="41" fontId="3" fillId="33" borderId="0" xfId="0" applyNumberFormat="1" applyFont="1" applyFill="1" applyBorder="1" applyAlignment="1">
      <alignment horizontal="center" vertical="top" wrapText="1"/>
    </xf>
    <xf numFmtId="0" fontId="0" fillId="0" borderId="11" xfId="0" applyBorder="1" applyAlignment="1">
      <alignment wrapText="1"/>
    </xf>
    <xf numFmtId="0" fontId="0" fillId="0" borderId="11" xfId="0" applyFill="1" applyBorder="1" applyAlignment="1">
      <alignment wrapText="1"/>
    </xf>
    <xf numFmtId="0" fontId="4" fillId="0" borderId="15" xfId="0" applyFont="1" applyFill="1" applyBorder="1" applyAlignment="1">
      <alignment wrapText="1"/>
    </xf>
    <xf numFmtId="0" fontId="4" fillId="0" borderId="16" xfId="0" applyFont="1" applyFill="1" applyBorder="1" applyAlignment="1">
      <alignment wrapText="1"/>
    </xf>
    <xf numFmtId="49" fontId="4" fillId="0" borderId="16" xfId="0" applyNumberFormat="1" applyFont="1" applyFill="1" applyBorder="1" applyAlignment="1">
      <alignment wrapText="1"/>
    </xf>
    <xf numFmtId="0" fontId="4" fillId="34" borderId="16" xfId="0" applyFont="1" applyFill="1" applyBorder="1" applyAlignment="1">
      <alignment wrapText="1"/>
    </xf>
    <xf numFmtId="0" fontId="66" fillId="0" borderId="17" xfId="0" applyFont="1" applyFill="1" applyBorder="1" applyAlignment="1">
      <alignment wrapText="1"/>
    </xf>
    <xf numFmtId="0" fontId="0" fillId="0" borderId="0" xfId="0" applyFill="1" applyBorder="1" applyAlignment="1">
      <alignment wrapText="1"/>
    </xf>
    <xf numFmtId="41" fontId="0" fillId="0" borderId="0" xfId="0" applyNumberFormat="1" applyFill="1" applyBorder="1" applyAlignment="1">
      <alignment/>
    </xf>
    <xf numFmtId="0" fontId="0" fillId="0" borderId="10" xfId="0" applyFont="1" applyFill="1" applyBorder="1" applyAlignment="1">
      <alignment wrapText="1"/>
    </xf>
    <xf numFmtId="0" fontId="0" fillId="34" borderId="13" xfId="0" applyFont="1" applyFill="1" applyBorder="1" applyAlignment="1">
      <alignment wrapText="1"/>
    </xf>
    <xf numFmtId="165" fontId="0" fillId="0" borderId="11" xfId="0" applyNumberFormat="1" applyFont="1" applyFill="1" applyBorder="1" applyAlignment="1">
      <alignment horizontal="right" wrapText="1"/>
    </xf>
    <xf numFmtId="0" fontId="0" fillId="0" borderId="13" xfId="0" applyFont="1" applyFill="1" applyBorder="1" applyAlignment="1">
      <alignment horizontal="left" wrapText="1"/>
    </xf>
    <xf numFmtId="0" fontId="6" fillId="33" borderId="0" xfId="0" applyFont="1" applyFill="1" applyBorder="1" applyAlignment="1">
      <alignment horizontal="left" wrapText="1"/>
    </xf>
    <xf numFmtId="0" fontId="0" fillId="0" borderId="11" xfId="0" applyFont="1" applyFill="1" applyBorder="1" applyAlignment="1">
      <alignment wrapText="1"/>
    </xf>
    <xf numFmtId="0" fontId="0" fillId="0" borderId="11" xfId="0" applyFill="1" applyBorder="1" applyAlignment="1">
      <alignment/>
    </xf>
    <xf numFmtId="0" fontId="0" fillId="34" borderId="11" xfId="0" applyNumberFormat="1" applyFont="1" applyFill="1" applyBorder="1" applyAlignment="1">
      <alignment horizontal="right" wrapText="1"/>
    </xf>
    <xf numFmtId="0" fontId="0" fillId="0" borderId="11" xfId="0" applyNumberFormat="1" applyFont="1" applyFill="1" applyBorder="1" applyAlignment="1">
      <alignment horizontal="right" wrapText="1"/>
    </xf>
    <xf numFmtId="0" fontId="0" fillId="0" borderId="11" xfId="0" applyNumberFormat="1" applyFont="1" applyFill="1" applyBorder="1" applyAlignment="1">
      <alignment horizontal="center" wrapText="1"/>
    </xf>
    <xf numFmtId="0" fontId="0" fillId="0" borderId="11" xfId="0" applyNumberFormat="1" applyFill="1" applyBorder="1" applyAlignment="1">
      <alignment/>
    </xf>
    <xf numFmtId="0" fontId="0" fillId="0" borderId="11" xfId="0" applyNumberFormat="1" applyFill="1" applyBorder="1" applyAlignment="1">
      <alignment horizontal="left"/>
    </xf>
    <xf numFmtId="41" fontId="0" fillId="0" borderId="11" xfId="0" applyNumberFormat="1" applyFont="1" applyFill="1" applyBorder="1" applyAlignment="1">
      <alignment/>
    </xf>
    <xf numFmtId="41" fontId="0" fillId="0" borderId="10" xfId="0" applyNumberFormat="1" applyFont="1" applyFill="1" applyBorder="1" applyAlignment="1">
      <alignment/>
    </xf>
    <xf numFmtId="165" fontId="0" fillId="0" borderId="17" xfId="0" applyNumberFormat="1" applyFont="1" applyFill="1" applyBorder="1" applyAlignment="1">
      <alignment horizontal="right" wrapText="1"/>
    </xf>
    <xf numFmtId="165" fontId="0" fillId="0" borderId="0" xfId="0" applyNumberFormat="1" applyFont="1" applyFill="1" applyBorder="1" applyAlignment="1">
      <alignment horizontal="right" wrapText="1"/>
    </xf>
    <xf numFmtId="165" fontId="0" fillId="0" borderId="10" xfId="0" applyNumberFormat="1" applyFont="1" applyFill="1" applyBorder="1" applyAlignment="1">
      <alignment horizontal="right" wrapText="1"/>
    </xf>
    <xf numFmtId="41" fontId="0" fillId="0" borderId="18" xfId="0" applyNumberFormat="1" applyFont="1" applyFill="1" applyBorder="1" applyAlignment="1">
      <alignment horizontal="right" wrapText="1"/>
    </xf>
    <xf numFmtId="0" fontId="0" fillId="0" borderId="0" xfId="0" applyFill="1" applyBorder="1" applyAlignment="1">
      <alignment/>
    </xf>
    <xf numFmtId="164" fontId="0" fillId="0" borderId="13" xfId="0" applyNumberFormat="1" applyFont="1" applyFill="1" applyBorder="1" applyAlignment="1">
      <alignment/>
    </xf>
    <xf numFmtId="41" fontId="0" fillId="0" borderId="18" xfId="0" applyNumberFormat="1" applyFont="1" applyFill="1" applyBorder="1" applyAlignment="1">
      <alignment horizontal="right" wrapText="1"/>
    </xf>
    <xf numFmtId="165" fontId="0" fillId="0" borderId="11" xfId="0" applyNumberFormat="1" applyFont="1" applyFill="1" applyBorder="1" applyAlignment="1">
      <alignment horizontal="left" wrapText="1"/>
    </xf>
    <xf numFmtId="0" fontId="0" fillId="0" borderId="11" xfId="0" applyNumberFormat="1" applyFont="1" applyFill="1" applyBorder="1" applyAlignment="1">
      <alignment horizontal="left" wrapText="1"/>
    </xf>
    <xf numFmtId="165" fontId="0" fillId="0" borderId="11" xfId="0" applyNumberFormat="1" applyFont="1" applyBorder="1" applyAlignment="1">
      <alignment horizontal="left" wrapText="1"/>
    </xf>
    <xf numFmtId="0" fontId="0" fillId="0" borderId="14" xfId="0" applyFont="1" applyFill="1" applyBorder="1" applyAlignment="1">
      <alignment wrapText="1"/>
    </xf>
    <xf numFmtId="0" fontId="0" fillId="0" borderId="11" xfId="0" applyNumberFormat="1" applyFill="1" applyBorder="1" applyAlignment="1">
      <alignment/>
    </xf>
    <xf numFmtId="0" fontId="0" fillId="0" borderId="11" xfId="0" applyBorder="1" applyAlignment="1">
      <alignment/>
    </xf>
    <xf numFmtId="0" fontId="6" fillId="33" borderId="10" xfId="0" applyFont="1" applyFill="1" applyBorder="1" applyAlignment="1">
      <alignment horizontal="center" wrapText="1"/>
    </xf>
    <xf numFmtId="0" fontId="0" fillId="0" borderId="10" xfId="0" applyFill="1" applyBorder="1" applyAlignment="1">
      <alignment/>
    </xf>
    <xf numFmtId="0" fontId="6" fillId="33" borderId="0" xfId="0" applyFont="1" applyFill="1" applyBorder="1" applyAlignment="1">
      <alignment wrapText="1"/>
    </xf>
    <xf numFmtId="0" fontId="3" fillId="33" borderId="0" xfId="0" applyFont="1" applyFill="1" applyBorder="1" applyAlignment="1">
      <alignment horizontal="center" wrapText="1"/>
    </xf>
    <xf numFmtId="0" fontId="0" fillId="34" borderId="13" xfId="0" applyFill="1" applyBorder="1" applyAlignment="1">
      <alignment wrapText="1"/>
    </xf>
    <xf numFmtId="0" fontId="0" fillId="0" borderId="14" xfId="0" applyFill="1" applyBorder="1" applyAlignment="1">
      <alignment wrapText="1"/>
    </xf>
    <xf numFmtId="0" fontId="0" fillId="0" borderId="13" xfId="0" applyFont="1" applyBorder="1" applyAlignment="1">
      <alignment horizontal="left" wrapText="1"/>
    </xf>
    <xf numFmtId="0" fontId="0" fillId="0" borderId="14" xfId="0" applyFill="1" applyBorder="1" applyAlignment="1">
      <alignment/>
    </xf>
    <xf numFmtId="0" fontId="5" fillId="0" borderId="13" xfId="53" applyFont="1" applyFill="1" applyBorder="1" applyAlignment="1" applyProtection="1">
      <alignment wrapText="1"/>
      <protection/>
    </xf>
    <xf numFmtId="0" fontId="18" fillId="0" borderId="14" xfId="0" applyFont="1" applyBorder="1" applyAlignment="1">
      <alignment/>
    </xf>
    <xf numFmtId="0" fontId="0" fillId="0" borderId="13" xfId="0" applyFont="1" applyBorder="1" applyAlignment="1">
      <alignment wrapText="1"/>
    </xf>
    <xf numFmtId="0" fontId="16" fillId="0" borderId="14" xfId="0" applyFont="1" applyBorder="1" applyAlignment="1">
      <alignment wrapText="1"/>
    </xf>
    <xf numFmtId="43" fontId="0" fillId="34" borderId="17" xfId="0" applyNumberFormat="1" applyFont="1" applyFill="1" applyBorder="1" applyAlignment="1">
      <alignment horizontal="right" wrapText="1"/>
    </xf>
    <xf numFmtId="43" fontId="0" fillId="0" borderId="17" xfId="0" applyNumberFormat="1" applyFont="1" applyFill="1" applyBorder="1" applyAlignment="1">
      <alignment horizontal="right" wrapText="1"/>
    </xf>
    <xf numFmtId="165" fontId="3" fillId="33" borderId="0" xfId="0" applyNumberFormat="1" applyFont="1" applyFill="1" applyBorder="1" applyAlignment="1">
      <alignment horizontal="center" vertical="top" wrapText="1"/>
    </xf>
    <xf numFmtId="14" fontId="3" fillId="33" borderId="0" xfId="0" applyNumberFormat="1" applyFont="1" applyFill="1" applyBorder="1" applyAlignment="1">
      <alignment horizontal="center" vertical="top" wrapText="1"/>
    </xf>
    <xf numFmtId="165" fontId="0" fillId="0" borderId="13" xfId="0" applyNumberFormat="1" applyFont="1" applyFill="1" applyBorder="1" applyAlignment="1">
      <alignment horizontal="left" wrapText="1"/>
    </xf>
    <xf numFmtId="165" fontId="0" fillId="0" borderId="13" xfId="0" applyNumberFormat="1" applyFont="1" applyFill="1" applyBorder="1" applyAlignment="1">
      <alignment horizontal="center" wrapText="1"/>
    </xf>
    <xf numFmtId="14" fontId="0" fillId="0" borderId="13" xfId="0" applyNumberFormat="1" applyFont="1" applyFill="1" applyBorder="1" applyAlignment="1">
      <alignment horizontal="center" wrapText="1"/>
    </xf>
    <xf numFmtId="14" fontId="0" fillId="0" borderId="13" xfId="0" applyNumberFormat="1" applyFont="1" applyFill="1" applyBorder="1" applyAlignment="1">
      <alignment horizontal="center" wrapText="1"/>
    </xf>
    <xf numFmtId="165" fontId="0" fillId="0" borderId="13" xfId="53" applyNumberFormat="1" applyFont="1" applyFill="1" applyBorder="1" applyAlignment="1" applyProtection="1">
      <alignment horizontal="left" wrapText="1"/>
      <protection/>
    </xf>
    <xf numFmtId="164" fontId="0" fillId="0" borderId="12" xfId="0" applyNumberFormat="1" applyFont="1" applyFill="1" applyBorder="1" applyAlignment="1">
      <alignment/>
    </xf>
    <xf numFmtId="165" fontId="0" fillId="0" borderId="13" xfId="0" applyNumberFormat="1" applyFont="1" applyFill="1" applyBorder="1" applyAlignment="1">
      <alignment horizontal="right" wrapText="1"/>
    </xf>
    <xf numFmtId="165" fontId="0" fillId="0" borderId="13" xfId="0" applyNumberFormat="1" applyFont="1" applyFill="1" applyBorder="1" applyAlignment="1">
      <alignment horizontal="right" wrapText="1"/>
    </xf>
    <xf numFmtId="41" fontId="5" fillId="0" borderId="13" xfId="53" applyNumberFormat="1" applyFont="1" applyFill="1" applyBorder="1" applyAlignment="1" applyProtection="1">
      <alignment horizontal="right"/>
      <protection/>
    </xf>
    <xf numFmtId="164" fontId="0" fillId="0" borderId="13" xfId="0" applyNumberFormat="1" applyFont="1" applyFill="1" applyBorder="1" applyAlignment="1" quotePrefix="1">
      <alignment horizontal="right"/>
    </xf>
    <xf numFmtId="164" fontId="0" fillId="0" borderId="14" xfId="0" applyNumberFormat="1" applyFont="1" applyFill="1" applyBorder="1" applyAlignment="1">
      <alignment/>
    </xf>
    <xf numFmtId="164" fontId="0" fillId="0" borderId="13" xfId="0" applyNumberFormat="1" applyFont="1" applyFill="1" applyBorder="1" applyAlignment="1" applyProtection="1">
      <alignment/>
      <protection locked="0"/>
    </xf>
    <xf numFmtId="164" fontId="11" fillId="0" borderId="13" xfId="0" applyNumberFormat="1" applyFont="1" applyFill="1" applyBorder="1" applyAlignment="1">
      <alignment/>
    </xf>
    <xf numFmtId="0" fontId="0" fillId="0" borderId="13" xfId="53" applyFont="1" applyFill="1" applyBorder="1" applyAlignment="1" applyProtection="1">
      <alignment wrapText="1"/>
      <protection/>
    </xf>
    <xf numFmtId="165" fontId="19" fillId="0" borderId="13" xfId="53" applyNumberFormat="1" applyFont="1" applyFill="1" applyBorder="1" applyAlignment="1" applyProtection="1">
      <alignment horizontal="left" wrapText="1"/>
      <protection/>
    </xf>
    <xf numFmtId="41" fontId="0" fillId="35" borderId="11" xfId="0" applyNumberFormat="1" applyFont="1" applyFill="1" applyBorder="1" applyAlignment="1">
      <alignment horizontal="right" wrapText="1"/>
    </xf>
    <xf numFmtId="165" fontId="0" fillId="35" borderId="13" xfId="0" applyNumberFormat="1" applyFont="1" applyFill="1" applyBorder="1" applyAlignment="1">
      <alignment horizontal="right" wrapText="1"/>
    </xf>
    <xf numFmtId="165" fontId="0" fillId="35" borderId="13" xfId="0" applyNumberFormat="1" applyFont="1" applyFill="1" applyBorder="1" applyAlignment="1">
      <alignment horizontal="right" wrapText="1"/>
    </xf>
    <xf numFmtId="165" fontId="0" fillId="35" borderId="19" xfId="0" applyNumberFormat="1" applyFont="1" applyFill="1" applyBorder="1" applyAlignment="1">
      <alignment horizontal="right" wrapText="1"/>
    </xf>
    <xf numFmtId="0" fontId="0" fillId="35" borderId="13" xfId="0" applyFill="1" applyBorder="1" applyAlignment="1">
      <alignment/>
    </xf>
    <xf numFmtId="165" fontId="0" fillId="35" borderId="18" xfId="0" applyNumberFormat="1" applyFont="1" applyFill="1" applyBorder="1" applyAlignment="1">
      <alignment horizontal="right" wrapText="1"/>
    </xf>
    <xf numFmtId="165" fontId="0" fillId="35" borderId="13" xfId="0" applyNumberFormat="1" applyFont="1" applyFill="1" applyBorder="1" applyAlignment="1" quotePrefix="1">
      <alignment horizontal="right" wrapText="1"/>
    </xf>
    <xf numFmtId="165" fontId="0" fillId="35" borderId="18" xfId="0" applyNumberFormat="1" applyFont="1" applyFill="1" applyBorder="1" applyAlignment="1">
      <alignment horizontal="right" wrapText="1"/>
    </xf>
    <xf numFmtId="165" fontId="0" fillId="35" borderId="20" xfId="0" applyNumberFormat="1" applyFont="1" applyFill="1" applyBorder="1" applyAlignment="1">
      <alignment horizontal="right" wrapText="1"/>
    </xf>
    <xf numFmtId="165" fontId="0" fillId="35" borderId="20" xfId="0" applyNumberFormat="1" applyFont="1" applyFill="1" applyBorder="1" applyAlignment="1">
      <alignment horizontal="right" wrapText="1"/>
    </xf>
    <xf numFmtId="165" fontId="0" fillId="35" borderId="20" xfId="0" applyNumberFormat="1" applyFont="1" applyFill="1" applyBorder="1" applyAlignment="1">
      <alignment horizontal="right"/>
    </xf>
    <xf numFmtId="179" fontId="0" fillId="34" borderId="0" xfId="0" applyNumberFormat="1" applyFont="1" applyFill="1" applyBorder="1" applyAlignment="1">
      <alignment horizontal="right" wrapText="1"/>
    </xf>
    <xf numFmtId="0" fontId="0" fillId="0" borderId="11" xfId="0" applyFont="1" applyFill="1" applyBorder="1" applyAlignment="1">
      <alignment/>
    </xf>
    <xf numFmtId="165" fontId="0" fillId="34" borderId="13" xfId="0" applyNumberFormat="1" applyFont="1" applyFill="1" applyBorder="1" applyAlignment="1">
      <alignment horizontal="left" wrapText="1"/>
    </xf>
    <xf numFmtId="0" fontId="0" fillId="0" borderId="0" xfId="0" applyAlignment="1">
      <alignment wrapText="1"/>
    </xf>
    <xf numFmtId="41" fontId="0" fillId="35" borderId="18" xfId="0" applyNumberFormat="1" applyFont="1" applyFill="1" applyBorder="1" applyAlignment="1">
      <alignment horizontal="right" wrapText="1"/>
    </xf>
    <xf numFmtId="41" fontId="0" fillId="35" borderId="18" xfId="0" applyNumberFormat="1" applyFont="1" applyFill="1" applyBorder="1" applyAlignment="1">
      <alignment horizontal="right" wrapText="1"/>
    </xf>
    <xf numFmtId="165" fontId="67" fillId="0" borderId="13" xfId="0" applyNumberFormat="1" applyFont="1" applyFill="1" applyBorder="1" applyAlignment="1">
      <alignment horizontal="left" wrapText="1"/>
    </xf>
    <xf numFmtId="49" fontId="20" fillId="0" borderId="16" xfId="0" applyNumberFormat="1" applyFont="1" applyFill="1" applyBorder="1" applyAlignment="1">
      <alignment wrapText="1"/>
    </xf>
    <xf numFmtId="0" fontId="20" fillId="0" borderId="16" xfId="0" applyFont="1" applyFill="1" applyBorder="1" applyAlignment="1">
      <alignment wrapText="1"/>
    </xf>
    <xf numFmtId="165" fontId="0" fillId="0" borderId="0" xfId="0" applyNumberFormat="1" applyFont="1" applyFill="1" applyBorder="1" applyAlignment="1">
      <alignment horizontal="left" wrapText="1"/>
    </xf>
    <xf numFmtId="165" fontId="0" fillId="35" borderId="0" xfId="0" applyNumberFormat="1" applyFont="1" applyFill="1" applyBorder="1" applyAlignment="1">
      <alignment horizontal="right" wrapText="1"/>
    </xf>
    <xf numFmtId="165" fontId="0" fillId="35" borderId="0" xfId="0" applyNumberFormat="1" applyFont="1" applyFill="1" applyBorder="1" applyAlignment="1">
      <alignment horizontal="right" wrapText="1"/>
    </xf>
    <xf numFmtId="0" fontId="0" fillId="0" borderId="0" xfId="0" applyFill="1" applyBorder="1" applyAlignment="1">
      <alignment/>
    </xf>
    <xf numFmtId="41" fontId="0" fillId="0" borderId="0" xfId="0" applyNumberFormat="1" applyFont="1" applyFill="1" applyBorder="1" applyAlignment="1">
      <alignment horizontal="right" wrapText="1"/>
    </xf>
    <xf numFmtId="164" fontId="0" fillId="0" borderId="0" xfId="0" applyNumberFormat="1" applyFont="1" applyFill="1" applyBorder="1" applyAlignment="1">
      <alignment/>
    </xf>
    <xf numFmtId="41" fontId="0" fillId="35" borderId="0" xfId="0" applyNumberFormat="1" applyFont="1" applyFill="1" applyBorder="1" applyAlignment="1">
      <alignment horizontal="right" wrapText="1"/>
    </xf>
    <xf numFmtId="165" fontId="0" fillId="0" borderId="0" xfId="0" applyNumberFormat="1" applyFont="1" applyFill="1" applyBorder="1" applyAlignment="1">
      <alignment horizontal="center" wrapText="1"/>
    </xf>
    <xf numFmtId="14" fontId="0" fillId="0" borderId="0" xfId="0" applyNumberFormat="1" applyFont="1" applyFill="1" applyBorder="1" applyAlignment="1">
      <alignment horizontal="center" wrapText="1"/>
    </xf>
    <xf numFmtId="0" fontId="0" fillId="0" borderId="0" xfId="0" applyFont="1" applyFill="1" applyBorder="1" applyAlignment="1">
      <alignment wrapText="1"/>
    </xf>
    <xf numFmtId="0" fontId="0" fillId="0" borderId="0" xfId="0" applyFont="1" applyFill="1" applyBorder="1" applyAlignment="1">
      <alignment horizontal="left" wrapText="1"/>
    </xf>
    <xf numFmtId="0" fontId="0" fillId="0" borderId="0" xfId="0" applyFont="1" applyFill="1" applyBorder="1" applyAlignment="1">
      <alignment wrapText="1"/>
    </xf>
    <xf numFmtId="0" fontId="20" fillId="0" borderId="0" xfId="0" applyFont="1" applyFill="1" applyBorder="1" applyAlignment="1">
      <alignment wrapText="1"/>
    </xf>
    <xf numFmtId="41" fontId="8" fillId="0" borderId="21" xfId="0" applyNumberFormat="1" applyFont="1" applyFill="1" applyBorder="1" applyAlignment="1">
      <alignment horizontal="right" wrapText="1"/>
    </xf>
    <xf numFmtId="164" fontId="8" fillId="0" borderId="21" xfId="0" applyNumberFormat="1" applyFont="1" applyFill="1" applyBorder="1" applyAlignment="1">
      <alignment/>
    </xf>
    <xf numFmtId="41" fontId="8" fillId="35" borderId="21" xfId="0" applyNumberFormat="1" applyFont="1" applyFill="1" applyBorder="1" applyAlignment="1">
      <alignment horizontal="right" wrapText="1"/>
    </xf>
    <xf numFmtId="165" fontId="8" fillId="35" borderId="21" xfId="0" applyNumberFormat="1" applyFont="1" applyFill="1" applyBorder="1" applyAlignment="1">
      <alignment horizontal="right" wrapText="1"/>
    </xf>
    <xf numFmtId="165" fontId="8" fillId="0" borderId="21" xfId="0" applyNumberFormat="1" applyFont="1" applyFill="1" applyBorder="1" applyAlignment="1">
      <alignment horizontal="right" wrapText="1"/>
    </xf>
    <xf numFmtId="0" fontId="0" fillId="0" borderId="0" xfId="0" applyFont="1" applyAlignment="1">
      <alignment/>
    </xf>
    <xf numFmtId="0" fontId="0" fillId="0" borderId="13" xfId="0" applyFont="1" applyBorder="1" applyAlignment="1">
      <alignment/>
    </xf>
    <xf numFmtId="165" fontId="67" fillId="0" borderId="0" xfId="0" applyNumberFormat="1" applyFont="1" applyFill="1" applyBorder="1" applyAlignment="1">
      <alignment horizontal="left" wrapText="1"/>
    </xf>
    <xf numFmtId="165" fontId="66" fillId="0" borderId="13" xfId="0" applyNumberFormat="1" applyFont="1" applyFill="1" applyBorder="1" applyAlignment="1">
      <alignment horizontal="left" wrapText="1"/>
    </xf>
    <xf numFmtId="0" fontId="66" fillId="0" borderId="0" xfId="0" applyFont="1" applyAlignment="1">
      <alignment wrapText="1"/>
    </xf>
    <xf numFmtId="43" fontId="0" fillId="34" borderId="17" xfId="0" applyNumberFormat="1" applyFont="1" applyFill="1" applyBorder="1" applyAlignment="1">
      <alignment horizontal="right" wrapText="1"/>
    </xf>
    <xf numFmtId="179" fontId="68" fillId="34" borderId="0" xfId="0" applyNumberFormat="1" applyFont="1" applyFill="1" applyBorder="1" applyAlignment="1">
      <alignment horizontal="right" wrapText="1"/>
    </xf>
    <xf numFmtId="41" fontId="68" fillId="34" borderId="0" xfId="0" applyNumberFormat="1" applyFont="1" applyFill="1" applyBorder="1" applyAlignment="1">
      <alignment horizontal="right" wrapText="1"/>
    </xf>
    <xf numFmtId="0" fontId="0" fillId="0" borderId="13" xfId="0" applyFont="1" applyFill="1" applyBorder="1" applyAlignment="1">
      <alignment horizontal="left" wrapText="1"/>
    </xf>
    <xf numFmtId="41" fontId="0" fillId="0" borderId="11" xfId="0" applyNumberFormat="1" applyFont="1" applyFill="1" applyBorder="1" applyAlignment="1">
      <alignment horizontal="right" wrapText="1"/>
    </xf>
    <xf numFmtId="165" fontId="19" fillId="35" borderId="13" xfId="53" applyNumberFormat="1" applyFont="1" applyFill="1" applyBorder="1" applyAlignment="1" applyProtection="1">
      <alignment horizontal="right" wrapText="1"/>
      <protection/>
    </xf>
    <xf numFmtId="165" fontId="0" fillId="34" borderId="17" xfId="0" applyNumberFormat="1" applyFont="1" applyFill="1" applyBorder="1" applyAlignment="1">
      <alignment horizontal="right" wrapText="1"/>
    </xf>
    <xf numFmtId="0" fontId="5" fillId="35" borderId="13" xfId="53" applyFill="1" applyBorder="1" applyAlignment="1" applyProtection="1">
      <alignment wrapText="1"/>
      <protection/>
    </xf>
    <xf numFmtId="165" fontId="0" fillId="35" borderId="13" xfId="59" applyNumberFormat="1" applyFont="1" applyFill="1" applyBorder="1" applyAlignment="1">
      <alignment horizontal="right" wrapText="1"/>
    </xf>
    <xf numFmtId="0" fontId="5" fillId="0" borderId="0" xfId="53" applyAlignment="1" applyProtection="1">
      <alignment wrapText="1"/>
      <protection/>
    </xf>
    <xf numFmtId="165" fontId="5" fillId="0" borderId="13" xfId="53" applyNumberFormat="1" applyFill="1" applyBorder="1" applyAlignment="1" applyProtection="1">
      <alignment horizontal="left" wrapText="1"/>
      <protection/>
    </xf>
    <xf numFmtId="179" fontId="68" fillId="34" borderId="0" xfId="42" applyNumberFormat="1" applyFont="1" applyFill="1" applyBorder="1" applyAlignment="1">
      <alignment horizontal="right" wrapText="1"/>
    </xf>
    <xf numFmtId="49" fontId="3" fillId="33" borderId="10" xfId="0" applyNumberFormat="1" applyFont="1" applyFill="1" applyBorder="1" applyAlignment="1">
      <alignment horizontal="center" vertical="top" wrapText="1"/>
    </xf>
    <xf numFmtId="0" fontId="5" fillId="0" borderId="0" xfId="53" applyAlignment="1" applyProtection="1">
      <alignment/>
      <protection/>
    </xf>
    <xf numFmtId="165" fontId="0" fillId="0" borderId="22" xfId="0" applyNumberFormat="1" applyFont="1" applyFill="1" applyBorder="1" applyAlignment="1">
      <alignment horizontal="left" wrapText="1"/>
    </xf>
    <xf numFmtId="165" fontId="0" fillId="35" borderId="0" xfId="0" applyNumberFormat="1" applyFill="1" applyAlignment="1">
      <alignment/>
    </xf>
    <xf numFmtId="165" fontId="0" fillId="34" borderId="17" xfId="0" applyNumberFormat="1" applyFont="1" applyFill="1" applyBorder="1" applyAlignment="1">
      <alignment horizontal="right" wrapText="1"/>
    </xf>
    <xf numFmtId="0" fontId="17" fillId="0" borderId="0" xfId="0" applyFont="1" applyBorder="1" applyAlignment="1">
      <alignment vertical="top" wrapText="1"/>
    </xf>
    <xf numFmtId="0" fontId="0" fillId="0" borderId="0" xfId="0" applyFont="1" applyFill="1" applyBorder="1" applyAlignment="1">
      <alignment vertical="top" wrapText="1"/>
    </xf>
    <xf numFmtId="0" fontId="9" fillId="0" borderId="10" xfId="0" applyFont="1" applyBorder="1" applyAlignment="1">
      <alignment vertical="top" wrapText="1"/>
    </xf>
    <xf numFmtId="0" fontId="8" fillId="0" borderId="0" xfId="0" applyFont="1" applyFill="1" applyBorder="1" applyAlignment="1">
      <alignment vertical="top" wrapText="1"/>
    </xf>
    <xf numFmtId="0" fontId="0" fillId="0" borderId="0" xfId="0" applyFont="1" applyAlignment="1">
      <alignment wrapText="1"/>
    </xf>
    <xf numFmtId="165" fontId="69" fillId="0" borderId="13" xfId="53" applyNumberFormat="1" applyFont="1" applyFill="1" applyBorder="1" applyAlignment="1" applyProtection="1">
      <alignment horizontal="left" wrapText="1"/>
      <protection/>
    </xf>
    <xf numFmtId="0" fontId="0" fillId="35" borderId="0" xfId="0" applyFill="1" applyAlignment="1">
      <alignment/>
    </xf>
    <xf numFmtId="0" fontId="0" fillId="0" borderId="0" xfId="0" applyFill="1" applyAlignment="1">
      <alignment/>
    </xf>
    <xf numFmtId="0" fontId="0" fillId="0" borderId="0" xfId="0" applyFill="1" applyAlignment="1">
      <alignment wrapText="1"/>
    </xf>
    <xf numFmtId="165" fontId="5" fillId="35" borderId="20" xfId="53" applyNumberFormat="1" applyFill="1" applyBorder="1" applyAlignment="1" applyProtection="1">
      <alignment horizontal="right" wrapText="1"/>
      <protection/>
    </xf>
    <xf numFmtId="165" fontId="5" fillId="35" borderId="18" xfId="53" applyNumberFormat="1" applyFill="1" applyBorder="1" applyAlignment="1" applyProtection="1">
      <alignment horizontal="right" wrapText="1"/>
      <protection/>
    </xf>
    <xf numFmtId="165" fontId="5" fillId="35" borderId="13" xfId="53" applyNumberFormat="1" applyFill="1" applyBorder="1" applyAlignment="1" applyProtection="1">
      <alignment horizontal="right" wrapText="1"/>
      <protection/>
    </xf>
    <xf numFmtId="165" fontId="0" fillId="0" borderId="13" xfId="0" applyNumberFormat="1" applyFont="1" applyFill="1" applyBorder="1" applyAlignment="1" quotePrefix="1">
      <alignment horizontal="left" wrapText="1"/>
    </xf>
    <xf numFmtId="165" fontId="5" fillId="35" borderId="0" xfId="53" applyNumberFormat="1" applyFill="1" applyAlignment="1" applyProtection="1">
      <alignment/>
      <protection/>
    </xf>
    <xf numFmtId="165" fontId="0" fillId="35" borderId="23" xfId="0" applyNumberFormat="1" applyFont="1" applyFill="1" applyBorder="1" applyAlignment="1">
      <alignment horizontal="right" wrapText="1"/>
    </xf>
    <xf numFmtId="165" fontId="0" fillId="35" borderId="24" xfId="0" applyNumberFormat="1" applyFont="1" applyFill="1" applyBorder="1" applyAlignment="1">
      <alignment horizontal="right" wrapText="1"/>
    </xf>
    <xf numFmtId="41" fontId="0" fillId="35" borderId="18" xfId="0" applyNumberFormat="1" applyFont="1" applyFill="1" applyBorder="1" applyAlignment="1">
      <alignment horizontal="left" wrapText="1"/>
    </xf>
    <xf numFmtId="0" fontId="19" fillId="0" borderId="0" xfId="53" applyFont="1" applyAlignment="1" applyProtection="1">
      <alignment wrapText="1"/>
      <protection/>
    </xf>
    <xf numFmtId="165" fontId="19" fillId="35" borderId="18" xfId="53" applyNumberFormat="1" applyFont="1" applyFill="1" applyBorder="1" applyAlignment="1" applyProtection="1">
      <alignment horizontal="right" wrapText="1"/>
      <protection/>
    </xf>
    <xf numFmtId="0" fontId="5" fillId="0" borderId="0" xfId="53" applyFill="1" applyAlignment="1" applyProtection="1">
      <alignment/>
      <protection/>
    </xf>
    <xf numFmtId="165" fontId="5" fillId="35" borderId="13" xfId="53" applyNumberFormat="1" applyFont="1" applyFill="1" applyBorder="1" applyAlignment="1" applyProtection="1">
      <alignment horizontal="right" wrapText="1"/>
      <protection/>
    </xf>
    <xf numFmtId="0" fontId="5" fillId="0" borderId="11" xfId="53" applyFill="1" applyBorder="1" applyAlignment="1" applyProtection="1">
      <alignment wrapText="1"/>
      <protection/>
    </xf>
    <xf numFmtId="0" fontId="0" fillId="0" borderId="14" xfId="0" applyFill="1" applyBorder="1" applyAlignment="1">
      <alignment vertical="top" wrapText="1"/>
    </xf>
    <xf numFmtId="0" fontId="9" fillId="0" borderId="25" xfId="0" applyFont="1" applyFill="1" applyBorder="1" applyAlignment="1">
      <alignment horizontal="left" vertical="top" wrapText="1"/>
    </xf>
    <xf numFmtId="0" fontId="8" fillId="0" borderId="0" xfId="0" applyFont="1" applyFill="1" applyBorder="1" applyAlignment="1">
      <alignment horizontal="left" vertical="top" wrapText="1"/>
    </xf>
    <xf numFmtId="0" fontId="0" fillId="0" borderId="25" xfId="0" applyFont="1" applyBorder="1" applyAlignment="1">
      <alignment horizontal="left" vertical="top" wrapText="1"/>
    </xf>
    <xf numFmtId="0" fontId="0" fillId="0" borderId="0" xfId="0" applyFont="1" applyBorder="1" applyAlignment="1">
      <alignment horizontal="left" vertical="top" wrapText="1"/>
    </xf>
    <xf numFmtId="0" fontId="17" fillId="0" borderId="25" xfId="0" applyFont="1" applyBorder="1" applyAlignment="1">
      <alignment horizontal="left" vertical="top" wrapText="1"/>
    </xf>
    <xf numFmtId="0" fontId="17" fillId="0" borderId="0" xfId="0" applyFont="1" applyBorder="1" applyAlignment="1">
      <alignment horizontal="left" vertical="top" wrapText="1"/>
    </xf>
    <xf numFmtId="0" fontId="0" fillId="0" borderId="25" xfId="0" applyFont="1" applyFill="1" applyBorder="1" applyAlignment="1">
      <alignment horizontal="left" vertical="top" wrapText="1"/>
    </xf>
    <xf numFmtId="0" fontId="0" fillId="0" borderId="0" xfId="0" applyFont="1" applyFill="1" applyBorder="1" applyAlignment="1">
      <alignment horizontal="left" vertical="top" wrapText="1"/>
    </xf>
    <xf numFmtId="0" fontId="9" fillId="0" borderId="26" xfId="0" applyFont="1" applyBorder="1" applyAlignment="1">
      <alignment horizontal="left" vertical="top" wrapText="1"/>
    </xf>
    <xf numFmtId="0" fontId="9" fillId="0" borderId="10" xfId="0" applyFont="1" applyBorder="1" applyAlignment="1">
      <alignment horizontal="left" vertical="top" wrapText="1"/>
    </xf>
    <xf numFmtId="41" fontId="5" fillId="34" borderId="0" xfId="53" applyNumberFormat="1" applyFill="1" applyBorder="1" applyAlignment="1" applyProtection="1">
      <alignment horizontal="left" vertical="center" wrapText="1"/>
      <protection/>
    </xf>
    <xf numFmtId="0" fontId="0" fillId="0" borderId="19" xfId="0" applyFill="1" applyBorder="1" applyAlignment="1">
      <alignment horizontal="left" vertical="center" wrapText="1"/>
    </xf>
    <xf numFmtId="0" fontId="0" fillId="0" borderId="22" xfId="0" applyFill="1" applyBorder="1" applyAlignment="1">
      <alignment horizontal="left" vertical="center" wrapText="1"/>
    </xf>
    <xf numFmtId="0" fontId="0" fillId="0" borderId="18" xfId="0" applyFill="1" applyBorder="1" applyAlignment="1">
      <alignment horizontal="left" vertical="center" wrapText="1"/>
    </xf>
    <xf numFmtId="0" fontId="0" fillId="0" borderId="19" xfId="0" applyFill="1" applyBorder="1" applyAlignment="1">
      <alignment horizontal="left" vertical="top" wrapText="1"/>
    </xf>
    <xf numFmtId="0" fontId="0" fillId="0" borderId="18" xfId="0"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cigf.org/wp-content/uploads/2021/06/Nevada-Assessment-Notice-Statement-for-2021-Assessment.pdf" TargetMode="External" /><Relationship Id="rId2" Type="http://schemas.openxmlformats.org/officeDocument/2006/relationships/hyperlink" Target="https://www.ncigf.org/wp-content/uploads/2021/06/RI-2021-LOC-signed.pdf" TargetMode="External" /><Relationship Id="rId3" Type="http://schemas.openxmlformats.org/officeDocument/2006/relationships/hyperlink" Target="https://www.ncigf.org/wp-content/uploads/2021/09/Alaska-2020-Adj-Assess-Notice-Ltr.pdf" TargetMode="External" /><Relationship Id="rId4" Type="http://schemas.openxmlformats.org/officeDocument/2006/relationships/hyperlink" Target="https://www.ncigf.org/wp-content/uploads/2021/09/Alaska-2020-Adj-Assess-Notice-Ltr.pdf" TargetMode="External" /><Relationship Id="rId5" Type="http://schemas.openxmlformats.org/officeDocument/2006/relationships/hyperlink" Target="https://www.ncigf.org/wp-content/uploads/2021/09/Delaware-Berg-Notice.pdf" TargetMode="External" /><Relationship Id="rId6" Type="http://schemas.openxmlformats.org/officeDocument/2006/relationships/hyperlink" Target="https://www.ncigf.org/wp-content/uploads/2021/09/Delaware-Berg-Notice.pdf" TargetMode="External" /><Relationship Id="rId7" Type="http://schemas.openxmlformats.org/officeDocument/2006/relationships/hyperlink" Target="https://www.ncigf.org/wp-content/uploads/2021/09/West-Virginia-2021-ADMINISTRATIVE-ASSESSMENT-LETTER.pdf" TargetMode="External" /><Relationship Id="rId8" Type="http://schemas.openxmlformats.org/officeDocument/2006/relationships/hyperlink" Target="https://www.ncigf.org/wp-content/uploads/2021/12/Hawaii-2021-Assessment-Cover-Letter.pdf" TargetMode="External" /><Relationship Id="rId9" Type="http://schemas.openxmlformats.org/officeDocument/2006/relationships/hyperlink" Target="https://www.ncigf.org/wp-content/uploads/2021/12/Hawaii-2021-Assessment-Cover-Letter.pdf" TargetMode="External" /><Relationship Id="rId10" Type="http://schemas.openxmlformats.org/officeDocument/2006/relationships/hyperlink" Target="https://www.ncigf.org/wp-content/uploads/2021/12/Idaho-10014-ID.pdf" TargetMode="External" /><Relationship Id="rId11" Type="http://schemas.openxmlformats.org/officeDocument/2006/relationships/hyperlink" Target="https://www.ncigf.org/wp-content/uploads/2021/12/Illinois-2021-Assessable-Premium-Schedule-Summary-for-Member-Companies_FINAL.pdf" TargetMode="External" /><Relationship Id="rId12" Type="http://schemas.openxmlformats.org/officeDocument/2006/relationships/hyperlink" Target="https://www.ncigf.org/wp-content/uploads/2021/12/Illinois-2021-Assessable-Premium-Schedule-Summary-for-Member-Companies_FINAL.pdf" TargetMode="External" /><Relationship Id="rId13" Type="http://schemas.openxmlformats.org/officeDocument/2006/relationships/hyperlink" Target="https://www.ncigf.org/wp-content/uploads/2021/12/Illinois-Insurance-Guaranty-Fund-2021-Assessment-Decisions-Summary_PRELIM.pdf" TargetMode="External" /><Relationship Id="rId14" Type="http://schemas.openxmlformats.org/officeDocument/2006/relationships/hyperlink" Target="https://www.ncigf.org/wp-content/uploads/2021/12/Illinois-Insurance-Guaranty-Fund-2021-Assessment-Decisions-Summary_PRELIM.pdf" TargetMode="External" /><Relationship Id="rId15" Type="http://schemas.openxmlformats.org/officeDocument/2006/relationships/hyperlink" Target="https://www.ncigf.org/wp-content/uploads/2021/12/Illinois-Insurance-Guaranty-Fund-2021-Assessment-Decisions-Summary_PRELIM.pdf" TargetMode="External" /><Relationship Id="rId16" Type="http://schemas.openxmlformats.org/officeDocument/2006/relationships/hyperlink" Target="https://www.ncigf.org/wp-content/uploads/2021/12/Illinois-Insurance-Guaranty-Fund-2021-Assessment-Decisions-Summary_PRELIM.pdf" TargetMode="External" /><Relationship Id="rId17" Type="http://schemas.openxmlformats.org/officeDocument/2006/relationships/hyperlink" Target="https://www.ncigf.org/wp-content/uploads/2021/12/Illinois-Insurance-Guaranty-Fund-2021-Assessment-Decisions-Summary_PRELIM.pdf" TargetMode="External" /><Relationship Id="rId18" Type="http://schemas.openxmlformats.org/officeDocument/2006/relationships/hyperlink" Target="https://www.ncigf.org/wp-content/uploads/2021/12/Illinois-Insurance-Guaranty-Fund-2021-Assessment-Decisions-Summary_PRELIM.pdf" TargetMode="External" /><Relationship Id="rId19" Type="http://schemas.openxmlformats.org/officeDocument/2006/relationships/hyperlink" Target="https://www.ncigf.org/wp-content/uploads/2021/12/Kentucky-Uncalled-Assessments-2021.pdf" TargetMode="External" /><Relationship Id="rId20" Type="http://schemas.openxmlformats.org/officeDocument/2006/relationships/hyperlink" Target="https://www.ncigf.org/wp-content/uploads/2021/12/Maine-2021.pdf" TargetMode="External" /><Relationship Id="rId21" Type="http://schemas.openxmlformats.org/officeDocument/2006/relationships/hyperlink" Target="https://www.ncigf.org/wp-content/uploads/2021/12/Nebraska-10324-has-total-insolvencies.pdf" TargetMode="External" /><Relationship Id="rId22" Type="http://schemas.openxmlformats.org/officeDocument/2006/relationships/hyperlink" Target="https://www.ncigf.org/wp-content/uploads/2021/12/Nevada-2021-PTO-and-2022-Assessment-Notice-Statement.pdf" TargetMode="External" /><Relationship Id="rId23" Type="http://schemas.openxmlformats.org/officeDocument/2006/relationships/hyperlink" Target="https://www.ncigf.org/wp-content/uploads/2021/12/Nevada-2021-PTO-and-2022-Assessment-Notice-Statement.pdf" TargetMode="External" /><Relationship Id="rId24" Type="http://schemas.openxmlformats.org/officeDocument/2006/relationships/hyperlink" Target="https://www.ncigf.org/wp-content/uploads/2021/12/North-Carolina-IGACircular-2021.pdf" TargetMode="External" /><Relationship Id="rId25" Type="http://schemas.openxmlformats.org/officeDocument/2006/relationships/hyperlink" Target="https://www.ncigf.org/wp-content/uploads/2021/12/North-Carolina-IGACircular-2021.pdf" TargetMode="External" /><Relationship Id="rId26" Type="http://schemas.openxmlformats.org/officeDocument/2006/relationships/hyperlink" Target="https://www.ncigf.org/wp-content/uploads/2021/12/North-Carolina-IGACircular-2021.pdf" TargetMode="External" /><Relationship Id="rId27" Type="http://schemas.openxmlformats.org/officeDocument/2006/relationships/hyperlink" Target="https://www.ncigf.org/wp-content/uploads/2021/12/Pennsylvania-Assessment-Proposal-2021.pdf" TargetMode="External" /><Relationship Id="rId28" Type="http://schemas.openxmlformats.org/officeDocument/2006/relationships/hyperlink" Target="https://www.ncigf.org/wp-content/uploads/2021/12/Pennsylvania-Assessment-Proposal-2021.pdf" TargetMode="External" /><Relationship Id="rId29" Type="http://schemas.openxmlformats.org/officeDocument/2006/relationships/hyperlink" Target="https://www.ncigf.org/wp-content/uploads/2021/12/Pennsylvania-Assessment-Proposal-2021.pdf" TargetMode="External" /><Relationship Id="rId30" Type="http://schemas.openxmlformats.org/officeDocument/2006/relationships/hyperlink" Target="https://www.ncigf.org/wp-content/uploads/2021/12/Pennsylvania-Assessment-Proposal-2021.pdf" TargetMode="External" /><Relationship Id="rId31" Type="http://schemas.openxmlformats.org/officeDocument/2006/relationships/hyperlink" Target="https://www.ncigf.org/wp-content/uploads/2021/12/Pennsylvania-Open-Assessment-Report-Dec-2021.pdf" TargetMode="External" /><Relationship Id="rId32" Type="http://schemas.openxmlformats.org/officeDocument/2006/relationships/hyperlink" Target="https://www.ncigf.org/wp-content/uploads/2021/12/Texas-Assessment-Collection-Letter.pdf" TargetMode="External" /><Relationship Id="rId33" Type="http://schemas.openxmlformats.org/officeDocument/2006/relationships/hyperlink" Target="https://www.ncigf.org/wp-content/uploads/2021/12/Virginia-2021-10.2021.pdf" TargetMode="External" /><Relationship Id="rId34" Type="http://schemas.openxmlformats.org/officeDocument/2006/relationships/hyperlink" Target="https://www.ncigf.org/wp-content/uploads/2021/12/Washington-WA-11100.pdf" TargetMode="External" /><Relationship Id="rId35" Type="http://schemas.openxmlformats.org/officeDocument/2006/relationships/comments" Target="../comments1.xml" /><Relationship Id="rId36" Type="http://schemas.openxmlformats.org/officeDocument/2006/relationships/vmlDrawing" Target="../drawings/vmlDrawing1.vml" /><Relationship Id="rId3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339"/>
  <sheetViews>
    <sheetView tabSelected="1" zoomScalePageLayoutView="0" workbookViewId="0" topLeftCell="A1">
      <pane xSplit="8" ySplit="1" topLeftCell="L2" activePane="bottomRight" state="frozen"/>
      <selection pane="topLeft" activeCell="A1" sqref="A1"/>
      <selection pane="topRight" activeCell="I1" sqref="I1"/>
      <selection pane="bottomLeft" activeCell="A2" sqref="A2"/>
      <selection pane="bottomRight" activeCell="L2" sqref="L2"/>
    </sheetView>
  </sheetViews>
  <sheetFormatPr defaultColWidth="8.8515625" defaultRowHeight="12.75" outlineLevelRow="2"/>
  <cols>
    <col min="1" max="1" width="16.57421875" style="45" customWidth="1"/>
    <col min="2" max="2" width="16.28125" style="6" customWidth="1"/>
    <col min="3" max="3" width="16.421875" style="15" hidden="1" customWidth="1"/>
    <col min="4" max="4" width="14.140625" style="15" hidden="1" customWidth="1"/>
    <col min="5" max="5" width="17.00390625" style="112" hidden="1" customWidth="1"/>
    <col min="6" max="6" width="18.00390625" style="112" hidden="1" customWidth="1"/>
    <col min="7" max="8" width="14.7109375" style="112" hidden="1" customWidth="1"/>
    <col min="9" max="9" width="16.421875" style="112" customWidth="1"/>
    <col min="10" max="11" width="14.7109375" style="112" customWidth="1"/>
    <col min="12" max="12" width="16.140625" style="112" customWidth="1"/>
    <col min="13" max="17" width="14.7109375" style="112" customWidth="1"/>
    <col min="18" max="18" width="20.57421875" style="19" customWidth="1"/>
    <col min="19" max="19" width="16.7109375" style="19" customWidth="1"/>
    <col min="20" max="20" width="18.140625" style="19" customWidth="1"/>
    <col min="21" max="21" width="17.00390625" style="19" customWidth="1"/>
    <col min="22" max="22" width="18.8515625" style="19" customWidth="1"/>
    <col min="23" max="23" width="17.57421875" style="19" customWidth="1"/>
    <col min="24" max="24" width="36.28125" style="19" customWidth="1"/>
    <col min="25" max="25" width="15.8515625" style="19" customWidth="1"/>
    <col min="26" max="26" width="18.7109375" style="19" customWidth="1"/>
    <col min="27" max="27" width="44.8515625" style="77" customWidth="1"/>
    <col min="28" max="28" width="13.7109375" style="20" customWidth="1"/>
    <col min="29" max="29" width="26.421875" style="21" customWidth="1"/>
    <col min="30" max="30" width="50.8515625" style="3" customWidth="1"/>
    <col min="31" max="31" width="52.7109375" style="11" customWidth="1"/>
    <col min="32" max="32" width="27.7109375" style="80" customWidth="1"/>
    <col min="33" max="33" width="59.8515625" style="3" customWidth="1"/>
    <col min="34" max="34" width="59.421875" style="3" customWidth="1"/>
    <col min="35" max="35" width="19.00390625" style="3" customWidth="1"/>
    <col min="36" max="36" width="12.7109375" style="3" bestFit="1" customWidth="1"/>
    <col min="37" max="16384" width="8.8515625" style="3" customWidth="1"/>
  </cols>
  <sheetData>
    <row r="1" spans="1:31" s="2" customFormat="1" ht="144">
      <c r="A1" s="167" t="s">
        <v>146</v>
      </c>
      <c r="B1" s="1" t="s">
        <v>125</v>
      </c>
      <c r="C1" s="16" t="s">
        <v>310</v>
      </c>
      <c r="D1" s="9" t="s">
        <v>311</v>
      </c>
      <c r="E1" s="9" t="s">
        <v>312</v>
      </c>
      <c r="F1" s="16" t="s">
        <v>384</v>
      </c>
      <c r="G1" s="9" t="s">
        <v>385</v>
      </c>
      <c r="H1" s="9" t="s">
        <v>386</v>
      </c>
      <c r="I1" s="16" t="s">
        <v>412</v>
      </c>
      <c r="J1" s="9" t="s">
        <v>413</v>
      </c>
      <c r="K1" s="9" t="s">
        <v>414</v>
      </c>
      <c r="L1" s="16" t="s">
        <v>416</v>
      </c>
      <c r="M1" s="9" t="s">
        <v>417</v>
      </c>
      <c r="N1" s="9" t="s">
        <v>418</v>
      </c>
      <c r="O1" s="44" t="s">
        <v>419</v>
      </c>
      <c r="P1" s="44" t="s">
        <v>420</v>
      </c>
      <c r="Q1" s="44" t="s">
        <v>421</v>
      </c>
      <c r="R1" s="44" t="s">
        <v>427</v>
      </c>
      <c r="S1" s="44" t="s">
        <v>422</v>
      </c>
      <c r="T1" s="44" t="s">
        <v>428</v>
      </c>
      <c r="U1" s="44" t="s">
        <v>423</v>
      </c>
      <c r="V1" s="44" t="s">
        <v>424</v>
      </c>
      <c r="W1" s="44" t="s">
        <v>425</v>
      </c>
      <c r="X1" s="44" t="s">
        <v>433</v>
      </c>
      <c r="Y1" s="95" t="s">
        <v>436</v>
      </c>
      <c r="Z1" s="96" t="s">
        <v>217</v>
      </c>
      <c r="AA1" s="8" t="s">
        <v>124</v>
      </c>
      <c r="AB1" s="58" t="s">
        <v>275</v>
      </c>
      <c r="AC1" s="81" t="s">
        <v>126</v>
      </c>
      <c r="AD1" s="83" t="s">
        <v>287</v>
      </c>
      <c r="AE1" s="84" t="s">
        <v>243</v>
      </c>
    </row>
    <row r="2" spans="1:31" s="4" customFormat="1" ht="38.25" outlineLevel="2">
      <c r="A2" s="47" t="s">
        <v>147</v>
      </c>
      <c r="B2" s="22" t="s">
        <v>202</v>
      </c>
      <c r="C2" s="71">
        <v>3031506009</v>
      </c>
      <c r="D2" s="102">
        <v>0.01</v>
      </c>
      <c r="E2" s="71">
        <f>+C2*D2</f>
        <v>30315060.09</v>
      </c>
      <c r="F2" s="127">
        <v>3792883357</v>
      </c>
      <c r="G2" s="102">
        <v>0.01</v>
      </c>
      <c r="H2" s="71">
        <f>+F2*G2</f>
        <v>37928833.57</v>
      </c>
      <c r="I2" s="127">
        <v>4268732447</v>
      </c>
      <c r="J2" s="102">
        <v>0.01</v>
      </c>
      <c r="K2" s="71">
        <f>+I2*J2</f>
        <v>42687324.47</v>
      </c>
      <c r="L2" s="127">
        <v>4347145463</v>
      </c>
      <c r="M2" s="102">
        <v>0.01</v>
      </c>
      <c r="N2" s="71">
        <f>+L2*M2</f>
        <v>43471454.63</v>
      </c>
      <c r="O2" s="113"/>
      <c r="P2" s="113"/>
      <c r="Q2" s="113">
        <v>0</v>
      </c>
      <c r="R2" s="103">
        <f>+P2+Q2</f>
        <v>0</v>
      </c>
      <c r="S2" s="113"/>
      <c r="T2" s="103">
        <f>+R2-S2</f>
        <v>0</v>
      </c>
      <c r="U2" s="119"/>
      <c r="V2" s="120" t="s">
        <v>204</v>
      </c>
      <c r="W2" s="120"/>
      <c r="X2" s="177"/>
      <c r="Y2" s="98" t="s">
        <v>426</v>
      </c>
      <c r="Z2" s="99">
        <v>44540</v>
      </c>
      <c r="AA2" s="23" t="s">
        <v>127</v>
      </c>
      <c r="AB2" s="57" t="s">
        <v>274</v>
      </c>
      <c r="AC2" s="23" t="s">
        <v>128</v>
      </c>
      <c r="AD2" s="25" t="s">
        <v>223</v>
      </c>
      <c r="AE2" s="27"/>
    </row>
    <row r="3" spans="1:31" s="4" customFormat="1" ht="25.5" outlineLevel="2">
      <c r="A3" s="48" t="s">
        <v>147</v>
      </c>
      <c r="B3" s="24" t="s">
        <v>129</v>
      </c>
      <c r="C3" s="71">
        <v>381966862</v>
      </c>
      <c r="D3" s="73">
        <v>0.02</v>
      </c>
      <c r="E3" s="71">
        <f>+C3*D3</f>
        <v>7639337.24</v>
      </c>
      <c r="F3" s="127">
        <v>384567060</v>
      </c>
      <c r="G3" s="73">
        <v>0.02</v>
      </c>
      <c r="H3" s="71">
        <f>+F3*G3</f>
        <v>7691341.2</v>
      </c>
      <c r="I3" s="127">
        <v>381749492</v>
      </c>
      <c r="J3" s="73">
        <v>0.02</v>
      </c>
      <c r="K3" s="71">
        <f>+I3*J3</f>
        <v>7634989.84</v>
      </c>
      <c r="L3" s="127">
        <v>376664349</v>
      </c>
      <c r="M3" s="73">
        <v>0.02</v>
      </c>
      <c r="N3" s="71">
        <f>+L3*M3</f>
        <v>7533286.98</v>
      </c>
      <c r="O3" s="113"/>
      <c r="P3" s="114"/>
      <c r="Q3" s="113">
        <v>0</v>
      </c>
      <c r="R3" s="103">
        <f aca="true" t="shared" si="0" ref="R3:R95">+P3+Q3</f>
        <v>0</v>
      </c>
      <c r="S3" s="113"/>
      <c r="T3" s="103">
        <f aca="true" t="shared" si="1" ref="T3:T95">+R3-S3</f>
        <v>0</v>
      </c>
      <c r="U3" s="119"/>
      <c r="V3" s="120" t="s">
        <v>204</v>
      </c>
      <c r="W3" s="120"/>
      <c r="X3" s="179"/>
      <c r="Y3" s="98" t="s">
        <v>426</v>
      </c>
      <c r="Z3" s="99">
        <v>44540</v>
      </c>
      <c r="AA3" s="25" t="s">
        <v>214</v>
      </c>
      <c r="AB3" s="57" t="s">
        <v>274</v>
      </c>
      <c r="AC3" s="25" t="s">
        <v>128</v>
      </c>
      <c r="AD3" s="32"/>
      <c r="AE3" s="27"/>
    </row>
    <row r="4" spans="1:31" s="4" customFormat="1" ht="25.5" outlineLevel="2">
      <c r="A4" s="48" t="s">
        <v>147</v>
      </c>
      <c r="B4" s="24" t="s">
        <v>203</v>
      </c>
      <c r="C4" s="71">
        <v>3222952416</v>
      </c>
      <c r="D4" s="73">
        <v>0.01</v>
      </c>
      <c r="E4" s="71">
        <f>+C4*D4</f>
        <v>32229524.16</v>
      </c>
      <c r="F4" s="127">
        <v>3222952416</v>
      </c>
      <c r="G4" s="73">
        <v>0.01</v>
      </c>
      <c r="H4" s="71">
        <f>+F4*G4</f>
        <v>32229524.16</v>
      </c>
      <c r="I4" s="127">
        <v>3716698022</v>
      </c>
      <c r="J4" s="73">
        <v>0.01</v>
      </c>
      <c r="K4" s="71">
        <f>+I4*J4</f>
        <v>37166980.22</v>
      </c>
      <c r="L4" s="127">
        <v>3944629397</v>
      </c>
      <c r="M4" s="73">
        <v>0.01</v>
      </c>
      <c r="N4" s="71">
        <f>+L4*M4</f>
        <v>39446293.97</v>
      </c>
      <c r="O4" s="113"/>
      <c r="P4" s="113"/>
      <c r="Q4" s="113"/>
      <c r="R4" s="103">
        <f t="shared" si="0"/>
        <v>0</v>
      </c>
      <c r="S4" s="113"/>
      <c r="T4" s="103">
        <f t="shared" si="1"/>
        <v>0</v>
      </c>
      <c r="U4" s="119"/>
      <c r="V4" s="120" t="s">
        <v>204</v>
      </c>
      <c r="W4" s="120"/>
      <c r="X4" s="177"/>
      <c r="Y4" s="98" t="s">
        <v>426</v>
      </c>
      <c r="Z4" s="99">
        <v>44540</v>
      </c>
      <c r="AA4" s="25" t="s">
        <v>246</v>
      </c>
      <c r="AB4" s="57" t="s">
        <v>274</v>
      </c>
      <c r="AC4" s="25" t="s">
        <v>128</v>
      </c>
      <c r="AD4" s="32"/>
      <c r="AE4" s="27"/>
    </row>
    <row r="5" spans="1:31" s="4" customFormat="1" ht="31.5" outlineLevel="1">
      <c r="A5" s="130" t="s">
        <v>313</v>
      </c>
      <c r="B5" s="24"/>
      <c r="C5" s="71">
        <f>SUBTOTAL(9,C2:C4)</f>
        <v>6636425287</v>
      </c>
      <c r="D5" s="73"/>
      <c r="E5" s="71">
        <f>SUBTOTAL(9,E2:E4)</f>
        <v>70183921.49</v>
      </c>
      <c r="F5" s="127">
        <f>SUBTOTAL(9,F2:F4)</f>
        <v>7400402833</v>
      </c>
      <c r="G5" s="73"/>
      <c r="H5" s="71">
        <f>SUBTOTAL(9,H2:H4)</f>
        <v>77849698.93</v>
      </c>
      <c r="I5" s="113">
        <f>SUBTOTAL(9,I2:I4)</f>
        <v>8367179961</v>
      </c>
      <c r="J5" s="73"/>
      <c r="K5" s="71">
        <f>SUBTOTAL(9,K2:K4)</f>
        <v>87489294.53</v>
      </c>
      <c r="L5" s="113">
        <f>SUBTOTAL(9,L2:L4)</f>
        <v>8668439209</v>
      </c>
      <c r="M5" s="73"/>
      <c r="N5" s="71">
        <f>SUBTOTAL(9,N2:N4)</f>
        <v>90451035.58</v>
      </c>
      <c r="O5" s="113">
        <f aca="true" t="shared" si="2" ref="O5:U5">SUBTOTAL(9,O2:O4)</f>
        <v>0</v>
      </c>
      <c r="P5" s="113">
        <f t="shared" si="2"/>
        <v>0</v>
      </c>
      <c r="Q5" s="113">
        <f t="shared" si="2"/>
        <v>0</v>
      </c>
      <c r="R5" s="103">
        <f t="shared" si="2"/>
        <v>0</v>
      </c>
      <c r="S5" s="113">
        <f t="shared" si="2"/>
        <v>0</v>
      </c>
      <c r="T5" s="103">
        <f t="shared" si="2"/>
        <v>0</v>
      </c>
      <c r="U5" s="119">
        <f t="shared" si="2"/>
        <v>0</v>
      </c>
      <c r="V5" s="120"/>
      <c r="W5" s="120"/>
      <c r="X5" s="97"/>
      <c r="Y5" s="98"/>
      <c r="Z5" s="100"/>
      <c r="AA5" s="25"/>
      <c r="AB5" s="57"/>
      <c r="AC5" s="25"/>
      <c r="AD5" s="32"/>
      <c r="AE5" s="27"/>
    </row>
    <row r="6" spans="1:31" s="4" customFormat="1" ht="25.5" outlineLevel="2">
      <c r="A6" s="48" t="s">
        <v>148</v>
      </c>
      <c r="B6" s="24" t="s">
        <v>202</v>
      </c>
      <c r="C6" s="74">
        <v>519808322</v>
      </c>
      <c r="D6" s="73">
        <v>0.02</v>
      </c>
      <c r="E6" s="71">
        <f>+C6*D6</f>
        <v>10396166.44</v>
      </c>
      <c r="F6" s="128">
        <v>530326534</v>
      </c>
      <c r="G6" s="73">
        <v>0.02</v>
      </c>
      <c r="H6" s="71">
        <f>+F6*G6</f>
        <v>10606530.68</v>
      </c>
      <c r="I6" s="127">
        <v>577116884</v>
      </c>
      <c r="J6" s="73">
        <v>0.02</v>
      </c>
      <c r="K6" s="71">
        <f>+I6*J6</f>
        <v>11542337.68</v>
      </c>
      <c r="L6" s="127">
        <v>556643535</v>
      </c>
      <c r="M6" s="73">
        <v>0.02</v>
      </c>
      <c r="N6" s="71">
        <f>+L6*M6</f>
        <v>11132870.700000001</v>
      </c>
      <c r="O6" s="113"/>
      <c r="P6" s="113"/>
      <c r="Q6" s="113"/>
      <c r="R6" s="103">
        <f t="shared" si="0"/>
        <v>0</v>
      </c>
      <c r="S6" s="113"/>
      <c r="T6" s="103">
        <f t="shared" si="1"/>
        <v>0</v>
      </c>
      <c r="U6" s="119"/>
      <c r="V6" s="121">
        <v>0</v>
      </c>
      <c r="W6" s="121"/>
      <c r="X6" s="97"/>
      <c r="Y6" s="98" t="s">
        <v>415</v>
      </c>
      <c r="Z6" s="99">
        <v>44454</v>
      </c>
      <c r="AA6" s="25" t="s">
        <v>127</v>
      </c>
      <c r="AB6" s="57" t="s">
        <v>274</v>
      </c>
      <c r="AC6" s="25" t="s">
        <v>130</v>
      </c>
      <c r="AD6" s="85" t="s">
        <v>242</v>
      </c>
      <c r="AE6" s="86" t="s">
        <v>224</v>
      </c>
    </row>
    <row r="7" spans="1:31" s="4" customFormat="1" ht="93" customHeight="1" outlineLevel="2">
      <c r="A7" s="48" t="s">
        <v>148</v>
      </c>
      <c r="B7" s="24" t="s">
        <v>129</v>
      </c>
      <c r="C7" s="74">
        <v>262974761</v>
      </c>
      <c r="D7" s="73">
        <v>0.02</v>
      </c>
      <c r="E7" s="71">
        <f>+C7*D7</f>
        <v>5259495.22</v>
      </c>
      <c r="F7" s="128">
        <v>247981891</v>
      </c>
      <c r="G7" s="73">
        <v>0.02</v>
      </c>
      <c r="H7" s="71">
        <f>+F7*G7</f>
        <v>4959637.82</v>
      </c>
      <c r="I7" s="127">
        <v>222800798</v>
      </c>
      <c r="J7" s="73">
        <v>0.02</v>
      </c>
      <c r="K7" s="71">
        <f>+I7*J7</f>
        <v>4456015.96</v>
      </c>
      <c r="L7" s="127">
        <v>195331003</v>
      </c>
      <c r="M7" s="73">
        <v>0.02</v>
      </c>
      <c r="N7" s="71">
        <f>+L7*M7</f>
        <v>3906620.06</v>
      </c>
      <c r="O7" s="183">
        <f>90490-308626</f>
        <v>-218136</v>
      </c>
      <c r="P7" s="113">
        <v>0</v>
      </c>
      <c r="Q7" s="170">
        <v>0</v>
      </c>
      <c r="R7" s="103">
        <f t="shared" si="0"/>
        <v>0</v>
      </c>
      <c r="S7" s="114">
        <v>0</v>
      </c>
      <c r="T7" s="103">
        <f t="shared" si="1"/>
        <v>0</v>
      </c>
      <c r="U7" s="119">
        <v>0</v>
      </c>
      <c r="V7" s="113">
        <v>0</v>
      </c>
      <c r="W7" s="120"/>
      <c r="X7" s="165" t="s">
        <v>434</v>
      </c>
      <c r="Y7" s="98" t="s">
        <v>415</v>
      </c>
      <c r="Z7" s="99">
        <v>44454</v>
      </c>
      <c r="AA7" s="26">
        <v>16</v>
      </c>
      <c r="AB7" s="57" t="s">
        <v>274</v>
      </c>
      <c r="AC7" s="25" t="s">
        <v>130</v>
      </c>
      <c r="AD7" s="32"/>
      <c r="AE7" s="34"/>
    </row>
    <row r="8" spans="1:31" s="4" customFormat="1" ht="25.5" outlineLevel="2">
      <c r="A8" s="48" t="s">
        <v>148</v>
      </c>
      <c r="B8" s="24" t="s">
        <v>203</v>
      </c>
      <c r="C8" s="74">
        <v>601532382</v>
      </c>
      <c r="D8" s="73">
        <v>0.02</v>
      </c>
      <c r="E8" s="71">
        <f>+C8*D8</f>
        <v>12030647.64</v>
      </c>
      <c r="F8" s="127">
        <v>612641359</v>
      </c>
      <c r="G8" s="73">
        <v>0.02</v>
      </c>
      <c r="H8" s="71">
        <f>+F8*G8</f>
        <v>12252827.18</v>
      </c>
      <c r="I8" s="127">
        <v>653253660</v>
      </c>
      <c r="J8" s="73">
        <v>0.02</v>
      </c>
      <c r="K8" s="71">
        <f>+I8*J8</f>
        <v>13065073.200000001</v>
      </c>
      <c r="L8" s="127">
        <v>673291864</v>
      </c>
      <c r="M8" s="73">
        <v>0.02</v>
      </c>
      <c r="N8" s="71">
        <f>+L8*M8</f>
        <v>13465837.280000001</v>
      </c>
      <c r="O8" s="113"/>
      <c r="P8" s="113"/>
      <c r="Q8" s="113"/>
      <c r="R8" s="103">
        <f t="shared" si="0"/>
        <v>0</v>
      </c>
      <c r="S8" s="113"/>
      <c r="T8" s="103">
        <f t="shared" si="1"/>
        <v>0</v>
      </c>
      <c r="U8" s="119"/>
      <c r="V8" s="121">
        <v>0</v>
      </c>
      <c r="W8" s="121"/>
      <c r="X8" s="97"/>
      <c r="Y8" s="98" t="s">
        <v>415</v>
      </c>
      <c r="Z8" s="99">
        <v>44454</v>
      </c>
      <c r="AA8" s="43" t="s">
        <v>290</v>
      </c>
      <c r="AB8" s="57" t="s">
        <v>274</v>
      </c>
      <c r="AC8" s="25" t="s">
        <v>130</v>
      </c>
      <c r="AD8" s="32"/>
      <c r="AE8" s="34"/>
    </row>
    <row r="9" spans="1:31" s="4" customFormat="1" ht="31.5" outlineLevel="1">
      <c r="A9" s="131" t="s">
        <v>314</v>
      </c>
      <c r="B9" s="24"/>
      <c r="C9" s="74">
        <f>SUBTOTAL(9,C6:C8)</f>
        <v>1384315465</v>
      </c>
      <c r="D9" s="73"/>
      <c r="E9" s="74">
        <f>SUBTOTAL(9,E6:E8)</f>
        <v>27686309.3</v>
      </c>
      <c r="F9" s="128">
        <f>SUBTOTAL(9,F6:F8)</f>
        <v>1390949784</v>
      </c>
      <c r="G9" s="73"/>
      <c r="H9" s="74">
        <f>SUBTOTAL(9,H6:H8)</f>
        <v>27818995.68</v>
      </c>
      <c r="I9" s="113">
        <f>SUBTOTAL(9,I6:I8)</f>
        <v>1453171342</v>
      </c>
      <c r="J9" s="73"/>
      <c r="K9" s="74">
        <f>SUBTOTAL(9,K6:K8)</f>
        <v>29063426.840000004</v>
      </c>
      <c r="L9" s="113">
        <f>SUBTOTAL(9,L6:L8)</f>
        <v>1425266402</v>
      </c>
      <c r="M9" s="73"/>
      <c r="N9" s="74">
        <f>SUBTOTAL(9,N6:N8)</f>
        <v>28505328.040000003</v>
      </c>
      <c r="O9" s="113">
        <f aca="true" t="shared" si="3" ref="O9:U9">SUBTOTAL(9,O6:O8)</f>
        <v>-218136</v>
      </c>
      <c r="P9" s="113">
        <f t="shared" si="3"/>
        <v>0</v>
      </c>
      <c r="Q9" s="113">
        <f t="shared" si="3"/>
        <v>0</v>
      </c>
      <c r="R9" s="103">
        <f t="shared" si="3"/>
        <v>0</v>
      </c>
      <c r="S9" s="113">
        <f t="shared" si="3"/>
        <v>0</v>
      </c>
      <c r="T9" s="103">
        <f t="shared" si="3"/>
        <v>0</v>
      </c>
      <c r="U9" s="119">
        <f t="shared" si="3"/>
        <v>0</v>
      </c>
      <c r="V9" s="121"/>
      <c r="W9" s="121"/>
      <c r="X9" s="97"/>
      <c r="Y9" s="98"/>
      <c r="Z9" s="99"/>
      <c r="AA9" s="43"/>
      <c r="AB9" s="57"/>
      <c r="AC9" s="25"/>
      <c r="AD9" s="32"/>
      <c r="AE9" s="34"/>
    </row>
    <row r="10" spans="1:31" s="4" customFormat="1" ht="38.25" customHeight="1" outlineLevel="2">
      <c r="A10" s="48" t="s">
        <v>149</v>
      </c>
      <c r="B10" s="24" t="s">
        <v>202</v>
      </c>
      <c r="C10" s="71">
        <v>4460641688</v>
      </c>
      <c r="D10" s="73">
        <v>0.01</v>
      </c>
      <c r="E10" s="71">
        <f>+C10*D10</f>
        <v>44606416.88</v>
      </c>
      <c r="F10" s="127">
        <v>5348203000</v>
      </c>
      <c r="G10" s="73">
        <v>0.01</v>
      </c>
      <c r="H10" s="71">
        <f>+F10*G10</f>
        <v>53482030</v>
      </c>
      <c r="I10" s="127">
        <v>6250633832</v>
      </c>
      <c r="J10" s="73">
        <v>0.01</v>
      </c>
      <c r="K10" s="71">
        <f>+I10*J10</f>
        <v>62506338.32</v>
      </c>
      <c r="L10" s="188">
        <v>6356063928</v>
      </c>
      <c r="M10" s="73">
        <v>0.01</v>
      </c>
      <c r="N10" s="71">
        <f>+L10*M10</f>
        <v>63560639.28</v>
      </c>
      <c r="O10" s="113"/>
      <c r="P10" s="113"/>
      <c r="Q10" s="113"/>
      <c r="R10" s="103">
        <f t="shared" si="0"/>
        <v>0</v>
      </c>
      <c r="S10" s="113"/>
      <c r="T10" s="103">
        <f t="shared" si="1"/>
        <v>0</v>
      </c>
      <c r="U10" s="119"/>
      <c r="V10" s="121">
        <v>0</v>
      </c>
      <c r="W10" s="121"/>
      <c r="X10" s="97"/>
      <c r="Y10" s="98" t="s">
        <v>426</v>
      </c>
      <c r="Z10" s="99">
        <v>44540</v>
      </c>
      <c r="AA10" s="25" t="s">
        <v>127</v>
      </c>
      <c r="AB10" s="57" t="s">
        <v>274</v>
      </c>
      <c r="AC10" s="25" t="s">
        <v>82</v>
      </c>
      <c r="AD10" s="32" t="s">
        <v>204</v>
      </c>
      <c r="AE10" s="78" t="s">
        <v>296</v>
      </c>
    </row>
    <row r="11" spans="1:31" s="4" customFormat="1" ht="25.5" outlineLevel="2">
      <c r="A11" s="48" t="s">
        <v>149</v>
      </c>
      <c r="B11" s="24" t="s">
        <v>4</v>
      </c>
      <c r="C11" s="71">
        <v>841693272</v>
      </c>
      <c r="D11" s="73">
        <v>0.01</v>
      </c>
      <c r="E11" s="71">
        <f>+C11*D11</f>
        <v>8416932.72</v>
      </c>
      <c r="F11" s="127">
        <v>850818000</v>
      </c>
      <c r="G11" s="73">
        <v>0.01</v>
      </c>
      <c r="H11" s="71">
        <f>+F11*G11</f>
        <v>8508180</v>
      </c>
      <c r="I11" s="127">
        <v>865905786</v>
      </c>
      <c r="J11" s="73">
        <v>0.01</v>
      </c>
      <c r="K11" s="71">
        <f>+I11*J11</f>
        <v>8659057.86</v>
      </c>
      <c r="L11" s="188">
        <v>815112902</v>
      </c>
      <c r="M11" s="73">
        <v>0.01</v>
      </c>
      <c r="N11" s="71">
        <f>+L11*M11</f>
        <v>8151129.0200000005</v>
      </c>
      <c r="O11" s="113"/>
      <c r="P11" s="113"/>
      <c r="Q11" s="113"/>
      <c r="R11" s="103">
        <f t="shared" si="0"/>
        <v>0</v>
      </c>
      <c r="S11" s="113"/>
      <c r="T11" s="103">
        <f t="shared" si="1"/>
        <v>0</v>
      </c>
      <c r="U11" s="119"/>
      <c r="V11" s="121">
        <v>0</v>
      </c>
      <c r="W11" s="121"/>
      <c r="X11" s="97"/>
      <c r="Y11" s="98" t="s">
        <v>426</v>
      </c>
      <c r="Z11" s="99">
        <v>44540</v>
      </c>
      <c r="AA11" s="26">
        <v>16</v>
      </c>
      <c r="AB11" s="57" t="s">
        <v>274</v>
      </c>
      <c r="AC11" s="25" t="s">
        <v>82</v>
      </c>
      <c r="AD11" s="32"/>
      <c r="AE11" s="78" t="s">
        <v>296</v>
      </c>
    </row>
    <row r="12" spans="1:31" s="4" customFormat="1" ht="40.5" customHeight="1" outlineLevel="2">
      <c r="A12" s="48" t="s">
        <v>149</v>
      </c>
      <c r="B12" s="24" t="s">
        <v>203</v>
      </c>
      <c r="C12" s="71">
        <v>3071326886</v>
      </c>
      <c r="D12" s="73">
        <v>0.01</v>
      </c>
      <c r="E12" s="71">
        <f>+C12*D12</f>
        <v>30713268.86</v>
      </c>
      <c r="F12" s="127">
        <v>3815299000</v>
      </c>
      <c r="G12" s="73">
        <v>0.01</v>
      </c>
      <c r="H12" s="71">
        <f>+F12*G12</f>
        <v>38152990</v>
      </c>
      <c r="I12" s="127">
        <v>4415250771</v>
      </c>
      <c r="J12" s="73">
        <v>0.01</v>
      </c>
      <c r="K12" s="71">
        <f>+I12*J12</f>
        <v>44152507.71</v>
      </c>
      <c r="L12" s="188">
        <v>4668085307</v>
      </c>
      <c r="M12" s="73">
        <v>0.01</v>
      </c>
      <c r="N12" s="71">
        <f>+L12*M12</f>
        <v>46680853.07</v>
      </c>
      <c r="O12" s="113"/>
      <c r="P12" s="113"/>
      <c r="Q12" s="113"/>
      <c r="R12" s="103">
        <f t="shared" si="0"/>
        <v>0</v>
      </c>
      <c r="S12" s="113"/>
      <c r="T12" s="103">
        <f t="shared" si="1"/>
        <v>0</v>
      </c>
      <c r="U12" s="119"/>
      <c r="V12" s="121">
        <v>0</v>
      </c>
      <c r="W12" s="121"/>
      <c r="X12" s="97"/>
      <c r="Y12" s="98" t="s">
        <v>426</v>
      </c>
      <c r="Z12" s="99">
        <v>44540</v>
      </c>
      <c r="AA12" s="43" t="s">
        <v>247</v>
      </c>
      <c r="AB12" s="57" t="s">
        <v>274</v>
      </c>
      <c r="AC12" s="25" t="s">
        <v>82</v>
      </c>
      <c r="AD12" s="43" t="s">
        <v>302</v>
      </c>
      <c r="AE12" s="78" t="s">
        <v>296</v>
      </c>
    </row>
    <row r="13" spans="1:31" s="4" customFormat="1" ht="35.25" customHeight="1" outlineLevel="1">
      <c r="A13" s="131" t="s">
        <v>315</v>
      </c>
      <c r="B13" s="24"/>
      <c r="C13" s="74">
        <f>SUBTOTAL(9,C10:C12)</f>
        <v>8373661846</v>
      </c>
      <c r="D13" s="73"/>
      <c r="E13" s="74">
        <f>SUBTOTAL(9,E10:E12)</f>
        <v>83736618.46000001</v>
      </c>
      <c r="F13" s="128">
        <f>SUBTOTAL(9,F10:F12)</f>
        <v>10014320000</v>
      </c>
      <c r="G13" s="73"/>
      <c r="H13" s="74">
        <f>SUBTOTAL(9,H10:H12)</f>
        <v>100143200</v>
      </c>
      <c r="I13" s="113">
        <f>SUBTOTAL(9,I10:I12)</f>
        <v>11531790389</v>
      </c>
      <c r="J13" s="73"/>
      <c r="K13" s="74">
        <f>SUBTOTAL(9,K10:K12)</f>
        <v>115317903.89000002</v>
      </c>
      <c r="L13" s="113">
        <f>SUBTOTAL(9,L10:L12)</f>
        <v>11839262137</v>
      </c>
      <c r="M13" s="73"/>
      <c r="N13" s="74">
        <f>SUBTOTAL(9,N10:N12)</f>
        <v>118392621.37</v>
      </c>
      <c r="O13" s="113">
        <f aca="true" t="shared" si="4" ref="O13:U13">SUBTOTAL(9,O10:O12)</f>
        <v>0</v>
      </c>
      <c r="P13" s="113">
        <f t="shared" si="4"/>
        <v>0</v>
      </c>
      <c r="Q13" s="113">
        <f t="shared" si="4"/>
        <v>0</v>
      </c>
      <c r="R13" s="103">
        <f t="shared" si="4"/>
        <v>0</v>
      </c>
      <c r="S13" s="113">
        <f t="shared" si="4"/>
        <v>0</v>
      </c>
      <c r="T13" s="103">
        <f t="shared" si="4"/>
        <v>0</v>
      </c>
      <c r="U13" s="119">
        <f t="shared" si="4"/>
        <v>0</v>
      </c>
      <c r="V13" s="121"/>
      <c r="W13" s="121"/>
      <c r="X13" s="97"/>
      <c r="Y13" s="98"/>
      <c r="Z13" s="99"/>
      <c r="AA13" s="43"/>
      <c r="AB13" s="57"/>
      <c r="AC13" s="25"/>
      <c r="AD13" s="43"/>
      <c r="AE13" s="78"/>
    </row>
    <row r="14" spans="1:31" s="4" customFormat="1" ht="90.75" customHeight="1" outlineLevel="2">
      <c r="A14" s="48" t="s">
        <v>294</v>
      </c>
      <c r="B14" s="24" t="s">
        <v>4</v>
      </c>
      <c r="C14" s="74"/>
      <c r="D14" s="73"/>
      <c r="E14" s="71">
        <f>+C14*D14</f>
        <v>0</v>
      </c>
      <c r="F14" s="128"/>
      <c r="G14" s="73"/>
      <c r="H14" s="71">
        <f>+F14*G14</f>
        <v>0</v>
      </c>
      <c r="I14" s="127"/>
      <c r="J14" s="73"/>
      <c r="K14" s="71">
        <f>+I14*J14</f>
        <v>0</v>
      </c>
      <c r="L14" s="127"/>
      <c r="M14" s="73"/>
      <c r="N14" s="71">
        <f>+L14*M14</f>
        <v>0</v>
      </c>
      <c r="O14" s="114"/>
      <c r="P14" s="114"/>
      <c r="Q14" s="114"/>
      <c r="R14" s="104" t="s">
        <v>204</v>
      </c>
      <c r="S14" s="113"/>
      <c r="T14" s="104" t="s">
        <v>204</v>
      </c>
      <c r="U14" s="119"/>
      <c r="V14" s="121"/>
      <c r="W14" s="121"/>
      <c r="X14" s="101"/>
      <c r="Y14" s="98"/>
      <c r="Z14" s="98"/>
      <c r="AA14" s="57"/>
      <c r="AB14" s="57"/>
      <c r="AC14" s="25"/>
      <c r="AD14" s="32"/>
      <c r="AE14" s="34"/>
    </row>
    <row r="15" spans="1:31" s="4" customFormat="1" ht="31.5" outlineLevel="1">
      <c r="A15" s="131" t="s">
        <v>316</v>
      </c>
      <c r="B15" s="24"/>
      <c r="C15" s="74">
        <f>SUBTOTAL(9,C14:C14)</f>
        <v>0</v>
      </c>
      <c r="D15" s="73"/>
      <c r="E15" s="74">
        <f>SUBTOTAL(9,E14:E14)</f>
        <v>0</v>
      </c>
      <c r="F15" s="128">
        <f>SUBTOTAL(9,F14:F14)</f>
        <v>0</v>
      </c>
      <c r="G15" s="73"/>
      <c r="H15" s="74">
        <f>SUBTOTAL(9,H14:H14)</f>
        <v>0</v>
      </c>
      <c r="I15" s="114">
        <f>SUBTOTAL(9,I14:I14)</f>
        <v>0</v>
      </c>
      <c r="J15" s="73"/>
      <c r="K15" s="74">
        <f>SUBTOTAL(9,K14:K14)</f>
        <v>0</v>
      </c>
      <c r="L15" s="114">
        <f>SUBTOTAL(9,L14:L14)</f>
        <v>0</v>
      </c>
      <c r="M15" s="73"/>
      <c r="N15" s="74">
        <f>SUBTOTAL(9,N14:N14)</f>
        <v>0</v>
      </c>
      <c r="O15" s="114">
        <f aca="true" t="shared" si="5" ref="O15:U15">SUBTOTAL(9,O14:O14)</f>
        <v>0</v>
      </c>
      <c r="P15" s="114">
        <f t="shared" si="5"/>
        <v>0</v>
      </c>
      <c r="Q15" s="114">
        <f t="shared" si="5"/>
        <v>0</v>
      </c>
      <c r="R15" s="104">
        <f t="shared" si="5"/>
        <v>0</v>
      </c>
      <c r="S15" s="113">
        <f t="shared" si="5"/>
        <v>0</v>
      </c>
      <c r="T15" s="104">
        <f t="shared" si="5"/>
        <v>0</v>
      </c>
      <c r="U15" s="119">
        <f t="shared" si="5"/>
        <v>0</v>
      </c>
      <c r="V15" s="121"/>
      <c r="W15" s="121"/>
      <c r="X15" s="111"/>
      <c r="Y15" s="98"/>
      <c r="Z15" s="98"/>
      <c r="AA15" s="57"/>
      <c r="AB15" s="57"/>
      <c r="AC15" s="25"/>
      <c r="AD15" s="32"/>
      <c r="AE15" s="34"/>
    </row>
    <row r="16" spans="1:31" s="4" customFormat="1" ht="63.75" outlineLevel="2">
      <c r="A16" s="48" t="s">
        <v>150</v>
      </c>
      <c r="B16" s="24" t="s">
        <v>83</v>
      </c>
      <c r="C16" s="71">
        <v>4465768517</v>
      </c>
      <c r="D16" s="73">
        <v>0.02</v>
      </c>
      <c r="E16" s="71">
        <f>+C16*D16</f>
        <v>89315370.34</v>
      </c>
      <c r="F16" s="127">
        <v>4723578041</v>
      </c>
      <c r="G16" s="73">
        <v>0.02</v>
      </c>
      <c r="H16" s="71">
        <f>+F16*G16</f>
        <v>94471560.82000001</v>
      </c>
      <c r="I16" s="127">
        <v>5425951412</v>
      </c>
      <c r="J16" s="73">
        <v>0.02</v>
      </c>
      <c r="K16" s="71">
        <f>+I16*J16</f>
        <v>108519028.24000001</v>
      </c>
      <c r="L16" s="127">
        <v>5427496353</v>
      </c>
      <c r="M16" s="73">
        <v>0.02</v>
      </c>
      <c r="N16" s="71">
        <f>+L16*M16</f>
        <v>108549927.06</v>
      </c>
      <c r="O16" s="113"/>
      <c r="P16" s="113"/>
      <c r="Q16" s="113"/>
      <c r="R16" s="103">
        <f t="shared" si="0"/>
        <v>0</v>
      </c>
      <c r="S16" s="113"/>
      <c r="T16" s="103">
        <f t="shared" si="1"/>
        <v>0</v>
      </c>
      <c r="U16" s="119"/>
      <c r="V16" s="120">
        <v>0</v>
      </c>
      <c r="W16" s="120"/>
      <c r="X16" s="97"/>
      <c r="Y16" s="98" t="s">
        <v>426</v>
      </c>
      <c r="Z16" s="99">
        <v>44540</v>
      </c>
      <c r="AA16" s="55" t="s">
        <v>248</v>
      </c>
      <c r="AB16" s="57" t="s">
        <v>274</v>
      </c>
      <c r="AC16" s="25" t="s">
        <v>82</v>
      </c>
      <c r="AD16" s="32" t="s">
        <v>204</v>
      </c>
      <c r="AE16" s="34"/>
    </row>
    <row r="17" spans="1:31" s="4" customFormat="1" ht="31.5" outlineLevel="1">
      <c r="A17" s="131" t="s">
        <v>317</v>
      </c>
      <c r="B17" s="24"/>
      <c r="C17" s="71">
        <f>SUBTOTAL(9,C16:C16)</f>
        <v>4465768517</v>
      </c>
      <c r="D17" s="73"/>
      <c r="E17" s="71">
        <f>SUBTOTAL(9,E16:E16)</f>
        <v>89315370.34</v>
      </c>
      <c r="F17" s="127">
        <f>SUBTOTAL(9,F16:F16)</f>
        <v>4723578041</v>
      </c>
      <c r="G17" s="73"/>
      <c r="H17" s="71">
        <f>SUBTOTAL(9,H16:H16)</f>
        <v>94471560.82000001</v>
      </c>
      <c r="I17" s="113">
        <f>SUBTOTAL(9,I16:I16)</f>
        <v>5425951412</v>
      </c>
      <c r="J17" s="73"/>
      <c r="K17" s="71">
        <f>SUBTOTAL(9,K16:K16)</f>
        <v>108519028.24000001</v>
      </c>
      <c r="L17" s="113">
        <f>SUBTOTAL(9,L16:L16)</f>
        <v>5427496353</v>
      </c>
      <c r="M17" s="73"/>
      <c r="N17" s="71">
        <f>SUBTOTAL(9,N16:N16)</f>
        <v>108549927.06</v>
      </c>
      <c r="O17" s="113">
        <f aca="true" t="shared" si="6" ref="O17:U17">SUBTOTAL(9,O16:O16)</f>
        <v>0</v>
      </c>
      <c r="P17" s="113">
        <f t="shared" si="6"/>
        <v>0</v>
      </c>
      <c r="Q17" s="113">
        <f t="shared" si="6"/>
        <v>0</v>
      </c>
      <c r="R17" s="103">
        <f t="shared" si="6"/>
        <v>0</v>
      </c>
      <c r="S17" s="113">
        <f t="shared" si="6"/>
        <v>0</v>
      </c>
      <c r="T17" s="103">
        <f t="shared" si="6"/>
        <v>0</v>
      </c>
      <c r="U17" s="119">
        <f t="shared" si="6"/>
        <v>0</v>
      </c>
      <c r="V17" s="120"/>
      <c r="W17" s="120"/>
      <c r="X17" s="97"/>
      <c r="Y17" s="98"/>
      <c r="Z17" s="99"/>
      <c r="AA17" s="55"/>
      <c r="AB17" s="57"/>
      <c r="AC17" s="25"/>
      <c r="AD17" s="32"/>
      <c r="AE17" s="34"/>
    </row>
    <row r="18" spans="1:31" s="4" customFormat="1" ht="76.5" outlineLevel="2">
      <c r="A18" s="48" t="s">
        <v>151</v>
      </c>
      <c r="B18" s="24" t="s">
        <v>84</v>
      </c>
      <c r="C18" s="71">
        <v>36132058793</v>
      </c>
      <c r="D18" s="73">
        <v>0.01</v>
      </c>
      <c r="E18" s="71">
        <f>+C18*D18</f>
        <v>361320587.93</v>
      </c>
      <c r="F18" s="127">
        <v>38558662784</v>
      </c>
      <c r="G18" s="73">
        <v>0.01</v>
      </c>
      <c r="H18" s="71">
        <f>+F18*G18</f>
        <v>385586627.84000003</v>
      </c>
      <c r="I18" s="127">
        <v>44328580184</v>
      </c>
      <c r="J18" s="73">
        <v>0.02</v>
      </c>
      <c r="K18" s="71">
        <f>+I18*J18</f>
        <v>886571603.6800001</v>
      </c>
      <c r="L18" s="127">
        <v>45190864291</v>
      </c>
      <c r="M18" s="73">
        <v>0.02</v>
      </c>
      <c r="N18" s="71">
        <f>+L18*M18</f>
        <v>903817285.82</v>
      </c>
      <c r="O18" s="113"/>
      <c r="P18" s="113"/>
      <c r="Q18" s="113"/>
      <c r="R18" s="103">
        <f t="shared" si="0"/>
        <v>0</v>
      </c>
      <c r="S18" s="113"/>
      <c r="T18" s="103">
        <f t="shared" si="1"/>
        <v>0</v>
      </c>
      <c r="U18" s="119"/>
      <c r="V18" s="120">
        <v>0</v>
      </c>
      <c r="W18" s="120"/>
      <c r="X18" s="97"/>
      <c r="Y18" s="98" t="s">
        <v>426</v>
      </c>
      <c r="Z18" s="99">
        <v>44540</v>
      </c>
      <c r="AA18" s="25" t="s">
        <v>131</v>
      </c>
      <c r="AB18" s="57" t="s">
        <v>274</v>
      </c>
      <c r="AC18" s="25" t="s">
        <v>138</v>
      </c>
      <c r="AD18" s="87" t="s">
        <v>309</v>
      </c>
      <c r="AE18" s="88" t="s">
        <v>300</v>
      </c>
    </row>
    <row r="19" spans="1:31" s="4" customFormat="1" ht="76.5" outlineLevel="2">
      <c r="A19" s="48" t="s">
        <v>151</v>
      </c>
      <c r="B19" s="24" t="s">
        <v>139</v>
      </c>
      <c r="C19" s="74">
        <v>12962449922</v>
      </c>
      <c r="D19" s="73">
        <v>0.02</v>
      </c>
      <c r="E19" s="71">
        <f>+C19*D19</f>
        <v>259248998.44</v>
      </c>
      <c r="F19" s="128">
        <v>12758786865</v>
      </c>
      <c r="G19" s="73">
        <v>0.02</v>
      </c>
      <c r="H19" s="71">
        <f>+F19*G19</f>
        <v>255175737.3</v>
      </c>
      <c r="I19" s="127">
        <v>11418933467</v>
      </c>
      <c r="J19" s="73">
        <v>0.02</v>
      </c>
      <c r="K19" s="71">
        <f>+I19*J19</f>
        <v>228378669.34</v>
      </c>
      <c r="L19" s="127">
        <v>10164930334</v>
      </c>
      <c r="M19" s="73">
        <v>0.02</v>
      </c>
      <c r="N19" s="71">
        <f>+L19*M19</f>
        <v>203298606.68</v>
      </c>
      <c r="O19" s="113"/>
      <c r="P19" s="113"/>
      <c r="Q19" s="113"/>
      <c r="R19" s="103">
        <f t="shared" si="0"/>
        <v>0</v>
      </c>
      <c r="S19" s="113"/>
      <c r="T19" s="103">
        <f t="shared" si="1"/>
        <v>0</v>
      </c>
      <c r="U19" s="119"/>
      <c r="V19" s="120">
        <v>0</v>
      </c>
      <c r="W19" s="120"/>
      <c r="X19" s="97"/>
      <c r="Y19" s="98" t="s">
        <v>426</v>
      </c>
      <c r="Z19" s="99">
        <v>44540</v>
      </c>
      <c r="AA19" s="158">
        <v>16</v>
      </c>
      <c r="AB19" s="57" t="s">
        <v>274</v>
      </c>
      <c r="AC19" s="25" t="s">
        <v>25</v>
      </c>
      <c r="AD19" s="87" t="s">
        <v>309</v>
      </c>
      <c r="AE19" s="88" t="s">
        <v>300</v>
      </c>
    </row>
    <row r="20" spans="1:31" s="4" customFormat="1" ht="102" customHeight="1" outlineLevel="2">
      <c r="A20" s="48" t="s">
        <v>151</v>
      </c>
      <c r="B20" s="24" t="s">
        <v>140</v>
      </c>
      <c r="C20" s="71">
        <v>16642022741</v>
      </c>
      <c r="D20" s="73">
        <v>0.01</v>
      </c>
      <c r="E20" s="71">
        <f>+C20*D20</f>
        <v>166420227.41</v>
      </c>
      <c r="F20" s="127">
        <v>17208888294</v>
      </c>
      <c r="G20" s="73">
        <v>0.01</v>
      </c>
      <c r="H20" s="71">
        <f>+F20*G20</f>
        <v>172088882.94</v>
      </c>
      <c r="I20" s="127">
        <v>19760517052</v>
      </c>
      <c r="J20" s="73">
        <v>0.02</v>
      </c>
      <c r="K20" s="71">
        <f>+I20*J20</f>
        <v>395210341.04</v>
      </c>
      <c r="L20" s="127">
        <v>28508813667</v>
      </c>
      <c r="M20" s="73">
        <v>0.02</v>
      </c>
      <c r="N20" s="71">
        <f>+L20*M20</f>
        <v>570176273.34</v>
      </c>
      <c r="O20" s="113"/>
      <c r="P20" s="113"/>
      <c r="Q20" s="113"/>
      <c r="R20" s="103">
        <f t="shared" si="0"/>
        <v>0</v>
      </c>
      <c r="S20" s="113"/>
      <c r="T20" s="103">
        <f t="shared" si="1"/>
        <v>0</v>
      </c>
      <c r="U20" s="119"/>
      <c r="V20" s="120">
        <v>0</v>
      </c>
      <c r="W20" s="120"/>
      <c r="X20" s="97"/>
      <c r="Y20" s="98" t="s">
        <v>426</v>
      </c>
      <c r="Z20" s="99">
        <v>44540</v>
      </c>
      <c r="AA20" s="25" t="s">
        <v>292</v>
      </c>
      <c r="AB20" s="57" t="s">
        <v>274</v>
      </c>
      <c r="AC20" s="25" t="s">
        <v>25</v>
      </c>
      <c r="AD20" s="43" t="s">
        <v>295</v>
      </c>
      <c r="AE20" s="59" t="s">
        <v>379</v>
      </c>
    </row>
    <row r="21" spans="1:31" s="4" customFormat="1" ht="31.5" outlineLevel="1">
      <c r="A21" s="131" t="s">
        <v>318</v>
      </c>
      <c r="B21" s="24"/>
      <c r="C21" s="71">
        <f>SUBTOTAL(9,C18:C20)</f>
        <v>65736531456</v>
      </c>
      <c r="D21" s="73"/>
      <c r="E21" s="74">
        <f>SUBTOTAL(9,E18:E20)</f>
        <v>786989813.78</v>
      </c>
      <c r="F21" s="127">
        <f>SUBTOTAL(9,F18:F20)</f>
        <v>68526337943</v>
      </c>
      <c r="G21" s="73"/>
      <c r="H21" s="74">
        <f>SUBTOTAL(9,H18:H20)</f>
        <v>812851248.0800002</v>
      </c>
      <c r="I21" s="113">
        <f>SUBTOTAL(9,I18:I20)</f>
        <v>75508030703</v>
      </c>
      <c r="J21" s="73"/>
      <c r="K21" s="74">
        <f>SUBTOTAL(9,K18:K20)</f>
        <v>1510160614.06</v>
      </c>
      <c r="L21" s="113">
        <f>SUBTOTAL(9,L18:L20)</f>
        <v>83864608292</v>
      </c>
      <c r="M21" s="73"/>
      <c r="N21" s="74">
        <f>SUBTOTAL(9,N18:N20)</f>
        <v>1677292165.8400002</v>
      </c>
      <c r="O21" s="113">
        <f aca="true" t="shared" si="7" ref="O21:U21">SUBTOTAL(9,O18:O20)</f>
        <v>0</v>
      </c>
      <c r="P21" s="115">
        <f t="shared" si="7"/>
        <v>0</v>
      </c>
      <c r="Q21" s="113">
        <f t="shared" si="7"/>
        <v>0</v>
      </c>
      <c r="R21" s="103">
        <f t="shared" si="7"/>
        <v>0</v>
      </c>
      <c r="S21" s="113">
        <f t="shared" si="7"/>
        <v>0</v>
      </c>
      <c r="T21" s="103">
        <f t="shared" si="7"/>
        <v>0</v>
      </c>
      <c r="U21" s="119">
        <f t="shared" si="7"/>
        <v>0</v>
      </c>
      <c r="V21" s="120"/>
      <c r="W21" s="120"/>
      <c r="X21" s="97"/>
      <c r="Y21" s="98"/>
      <c r="Z21" s="99"/>
      <c r="AA21" s="25"/>
      <c r="AB21" s="57"/>
      <c r="AC21" s="25"/>
      <c r="AD21" s="43"/>
      <c r="AE21" s="52"/>
    </row>
    <row r="22" spans="1:31" s="4" customFormat="1" ht="42" customHeight="1" outlineLevel="2">
      <c r="A22" s="49" t="s">
        <v>152</v>
      </c>
      <c r="B22" s="24" t="s">
        <v>141</v>
      </c>
      <c r="C22" s="74">
        <v>4540371929</v>
      </c>
      <c r="D22" s="73">
        <v>0.02</v>
      </c>
      <c r="E22" s="71">
        <f>+C22*D22</f>
        <v>90807438.58</v>
      </c>
      <c r="F22" s="128">
        <v>5116609311</v>
      </c>
      <c r="G22" s="73">
        <v>0.02</v>
      </c>
      <c r="H22" s="71">
        <f>+F22*G22</f>
        <v>102332186.22</v>
      </c>
      <c r="I22" s="127">
        <v>6015815368</v>
      </c>
      <c r="J22" s="73">
        <v>0.02</v>
      </c>
      <c r="K22" s="71">
        <f>+I22*J22</f>
        <v>120316307.36</v>
      </c>
      <c r="L22" s="188">
        <v>6021751521</v>
      </c>
      <c r="M22" s="73">
        <v>0.02</v>
      </c>
      <c r="N22" s="71">
        <f>+L22*M22</f>
        <v>120435030.42</v>
      </c>
      <c r="O22" s="113"/>
      <c r="P22" s="115"/>
      <c r="Q22" s="113"/>
      <c r="R22" s="103">
        <f t="shared" si="0"/>
        <v>0</v>
      </c>
      <c r="S22" s="113"/>
      <c r="T22" s="103">
        <f t="shared" si="1"/>
        <v>0</v>
      </c>
      <c r="U22" s="119"/>
      <c r="V22" s="120">
        <v>0</v>
      </c>
      <c r="W22" s="120"/>
      <c r="X22" s="97"/>
      <c r="Y22" s="98" t="s">
        <v>426</v>
      </c>
      <c r="Z22" s="99">
        <v>44540</v>
      </c>
      <c r="AA22" s="25" t="s">
        <v>127</v>
      </c>
      <c r="AB22" s="57" t="s">
        <v>274</v>
      </c>
      <c r="AC22" s="25" t="s">
        <v>142</v>
      </c>
      <c r="AD22" s="32" t="s">
        <v>204</v>
      </c>
      <c r="AE22" s="34"/>
    </row>
    <row r="23" spans="1:31" s="4" customFormat="1" ht="15.75" outlineLevel="2">
      <c r="A23" s="49" t="s">
        <v>152</v>
      </c>
      <c r="B23" s="24" t="s">
        <v>143</v>
      </c>
      <c r="C23" s="74">
        <v>439170253</v>
      </c>
      <c r="D23" s="73">
        <v>0.02</v>
      </c>
      <c r="E23" s="71">
        <f>+C23*D23</f>
        <v>8783405.06</v>
      </c>
      <c r="F23" s="128">
        <v>454777227</v>
      </c>
      <c r="G23" s="73">
        <v>0.02</v>
      </c>
      <c r="H23" s="71">
        <f>+F23*G23</f>
        <v>9095544.540000001</v>
      </c>
      <c r="I23" s="127">
        <v>461134528</v>
      </c>
      <c r="J23" s="73">
        <v>0.02</v>
      </c>
      <c r="K23" s="71">
        <f>+I23*J23</f>
        <v>9222690.56</v>
      </c>
      <c r="L23" s="188">
        <v>426903994</v>
      </c>
      <c r="M23" s="73">
        <v>0.02</v>
      </c>
      <c r="N23" s="71">
        <f>+L23*M23</f>
        <v>8538079.88</v>
      </c>
      <c r="O23" s="113"/>
      <c r="P23" s="116"/>
      <c r="Q23" s="113"/>
      <c r="R23" s="103">
        <f t="shared" si="0"/>
        <v>0</v>
      </c>
      <c r="S23" s="113"/>
      <c r="T23" s="103">
        <f t="shared" si="1"/>
        <v>0</v>
      </c>
      <c r="U23" s="119"/>
      <c r="V23" s="121">
        <v>0</v>
      </c>
      <c r="W23" s="121"/>
      <c r="X23" s="97"/>
      <c r="Y23" s="98" t="s">
        <v>426</v>
      </c>
      <c r="Z23" s="99">
        <v>44540</v>
      </c>
      <c r="AA23" s="25" t="s">
        <v>214</v>
      </c>
      <c r="AB23" s="57" t="s">
        <v>274</v>
      </c>
      <c r="AC23" s="25" t="s">
        <v>9</v>
      </c>
      <c r="AD23" s="32"/>
      <c r="AE23" s="39"/>
    </row>
    <row r="24" spans="1:31" s="4" customFormat="1" ht="25.5" outlineLevel="2">
      <c r="A24" s="49" t="s">
        <v>152</v>
      </c>
      <c r="B24" s="24" t="s">
        <v>144</v>
      </c>
      <c r="C24" s="74">
        <v>4293379367</v>
      </c>
      <c r="D24" s="73">
        <v>0.02</v>
      </c>
      <c r="E24" s="71">
        <f>+C24*D24</f>
        <v>85867587.34</v>
      </c>
      <c r="F24" s="128">
        <v>4493782582</v>
      </c>
      <c r="G24" s="73">
        <v>0.02</v>
      </c>
      <c r="H24" s="71">
        <f>+F24*G24</f>
        <v>89875651.64</v>
      </c>
      <c r="I24" s="127">
        <v>5293543091</v>
      </c>
      <c r="J24" s="73">
        <v>0.02</v>
      </c>
      <c r="K24" s="71">
        <f>+I24*J24</f>
        <v>105870861.82000001</v>
      </c>
      <c r="L24" s="188">
        <v>5629343695</v>
      </c>
      <c r="M24" s="73">
        <v>0.02</v>
      </c>
      <c r="N24" s="71">
        <f>+L24*M24</f>
        <v>112586873.9</v>
      </c>
      <c r="O24" s="113"/>
      <c r="P24" s="117"/>
      <c r="Q24" s="113"/>
      <c r="R24" s="103">
        <f t="shared" si="0"/>
        <v>0</v>
      </c>
      <c r="S24" s="113"/>
      <c r="T24" s="103">
        <f t="shared" si="1"/>
        <v>0</v>
      </c>
      <c r="U24" s="119"/>
      <c r="V24" s="121">
        <v>0</v>
      </c>
      <c r="W24" s="121"/>
      <c r="X24" s="97"/>
      <c r="Y24" s="98" t="s">
        <v>426</v>
      </c>
      <c r="Z24" s="99">
        <v>44540</v>
      </c>
      <c r="AA24" s="43" t="s">
        <v>250</v>
      </c>
      <c r="AB24" s="57" t="s">
        <v>274</v>
      </c>
      <c r="AC24" s="25" t="s">
        <v>9</v>
      </c>
      <c r="AD24" s="32"/>
      <c r="AE24" s="39"/>
    </row>
    <row r="25" spans="1:31" s="4" customFormat="1" ht="31.5" outlineLevel="1">
      <c r="A25" s="130" t="s">
        <v>319</v>
      </c>
      <c r="B25" s="24"/>
      <c r="C25" s="74">
        <f>SUBTOTAL(9,C22:C24)</f>
        <v>9272921549</v>
      </c>
      <c r="D25" s="73"/>
      <c r="E25" s="74">
        <f>SUBTOTAL(9,E22:E24)</f>
        <v>185458430.98000002</v>
      </c>
      <c r="F25" s="128">
        <f>SUBTOTAL(9,F22:F24)</f>
        <v>10065169120</v>
      </c>
      <c r="G25" s="73"/>
      <c r="H25" s="74">
        <f>SUBTOTAL(9,H22:H24)</f>
        <v>201303382.4</v>
      </c>
      <c r="I25" s="113">
        <f>SUBTOTAL(9,I22:I24)</f>
        <v>11770492987</v>
      </c>
      <c r="J25" s="73"/>
      <c r="K25" s="74">
        <f>SUBTOTAL(9,K22:K24)</f>
        <v>235409859.74</v>
      </c>
      <c r="L25" s="113">
        <f>SUBTOTAL(9,L22:L24)</f>
        <v>12077999210</v>
      </c>
      <c r="M25" s="73"/>
      <c r="N25" s="74">
        <f>SUBTOTAL(9,N22:N24)</f>
        <v>241559984.2</v>
      </c>
      <c r="O25" s="113">
        <f aca="true" t="shared" si="8" ref="O25:U25">SUBTOTAL(9,O22:O24)</f>
        <v>0</v>
      </c>
      <c r="P25" s="117">
        <f t="shared" si="8"/>
        <v>0</v>
      </c>
      <c r="Q25" s="113">
        <f t="shared" si="8"/>
        <v>0</v>
      </c>
      <c r="R25" s="103">
        <f t="shared" si="8"/>
        <v>0</v>
      </c>
      <c r="S25" s="113">
        <f t="shared" si="8"/>
        <v>0</v>
      </c>
      <c r="T25" s="103">
        <f t="shared" si="8"/>
        <v>0</v>
      </c>
      <c r="U25" s="119">
        <f t="shared" si="8"/>
        <v>0</v>
      </c>
      <c r="V25" s="121"/>
      <c r="W25" s="121"/>
      <c r="X25" s="132"/>
      <c r="Y25" s="98"/>
      <c r="Z25" s="100"/>
      <c r="AA25" s="43"/>
      <c r="AB25" s="57"/>
      <c r="AC25" s="25"/>
      <c r="AD25" s="32"/>
      <c r="AE25" s="39"/>
    </row>
    <row r="26" spans="1:31" s="4" customFormat="1" ht="140.25" outlineLevel="2">
      <c r="A26" s="49" t="s">
        <v>153</v>
      </c>
      <c r="B26" s="24" t="s">
        <v>145</v>
      </c>
      <c r="C26" s="71">
        <v>3177327857</v>
      </c>
      <c r="D26" s="73">
        <v>0.02</v>
      </c>
      <c r="E26" s="71">
        <f>+C26*D26</f>
        <v>63546557.14</v>
      </c>
      <c r="F26" s="127">
        <v>3333633259</v>
      </c>
      <c r="G26" s="73">
        <v>0.02</v>
      </c>
      <c r="H26" s="71">
        <f>+F26*G26</f>
        <v>66672665.18</v>
      </c>
      <c r="I26" s="127">
        <v>3592138108</v>
      </c>
      <c r="J26" s="73">
        <v>0.02</v>
      </c>
      <c r="K26" s="71">
        <f>+I26*J26</f>
        <v>71842762.16</v>
      </c>
      <c r="L26" s="188">
        <v>3449913015</v>
      </c>
      <c r="M26" s="73">
        <v>0.02</v>
      </c>
      <c r="N26" s="71">
        <f>+L26*M26</f>
        <v>68998260.3</v>
      </c>
      <c r="O26" s="113">
        <v>0</v>
      </c>
      <c r="P26" s="113">
        <v>0</v>
      </c>
      <c r="Q26" s="113">
        <v>170000</v>
      </c>
      <c r="R26" s="103">
        <f t="shared" si="0"/>
        <v>170000</v>
      </c>
      <c r="S26" s="121">
        <v>591065</v>
      </c>
      <c r="T26" s="103">
        <f t="shared" si="1"/>
        <v>-421065</v>
      </c>
      <c r="U26" s="119"/>
      <c r="V26" s="121">
        <v>0</v>
      </c>
      <c r="W26" s="121"/>
      <c r="X26" s="97"/>
      <c r="Y26" s="98" t="s">
        <v>426</v>
      </c>
      <c r="Z26" s="99">
        <v>44540</v>
      </c>
      <c r="AA26" s="25" t="s">
        <v>244</v>
      </c>
      <c r="AB26" s="57" t="s">
        <v>274</v>
      </c>
      <c r="AC26" s="25" t="s">
        <v>29</v>
      </c>
      <c r="AD26" s="25" t="s">
        <v>391</v>
      </c>
      <c r="AE26" s="78" t="s">
        <v>300</v>
      </c>
    </row>
    <row r="27" spans="1:31" s="4" customFormat="1" ht="25.5" outlineLevel="2">
      <c r="A27" s="49" t="s">
        <v>153</v>
      </c>
      <c r="B27" s="24" t="s">
        <v>103</v>
      </c>
      <c r="C27" s="71">
        <v>862620247</v>
      </c>
      <c r="D27" s="73">
        <v>0.02</v>
      </c>
      <c r="E27" s="71">
        <f>+C27*D27</f>
        <v>17252404.94</v>
      </c>
      <c r="F27" s="127">
        <v>808925830</v>
      </c>
      <c r="G27" s="73">
        <v>0.02</v>
      </c>
      <c r="H27" s="71">
        <f>+F27*G27</f>
        <v>16178516.6</v>
      </c>
      <c r="I27" s="127">
        <v>729015331</v>
      </c>
      <c r="J27" s="73">
        <v>0.02</v>
      </c>
      <c r="K27" s="71">
        <f>+I27*J27</f>
        <v>14580306.620000001</v>
      </c>
      <c r="L27" s="188">
        <v>680049584</v>
      </c>
      <c r="M27" s="73">
        <v>0.02</v>
      </c>
      <c r="N27" s="71">
        <f>+L27*M27</f>
        <v>13600991.68</v>
      </c>
      <c r="O27" s="113">
        <v>0</v>
      </c>
      <c r="P27" s="121"/>
      <c r="Q27" s="113">
        <v>8040000</v>
      </c>
      <c r="R27" s="103">
        <f t="shared" si="0"/>
        <v>8040000</v>
      </c>
      <c r="S27" s="113">
        <v>9243312</v>
      </c>
      <c r="T27" s="103">
        <f t="shared" si="1"/>
        <v>-1203312</v>
      </c>
      <c r="U27" s="119"/>
      <c r="V27" s="121">
        <v>0</v>
      </c>
      <c r="W27" s="121"/>
      <c r="X27" s="97"/>
      <c r="Y27" s="98" t="s">
        <v>426</v>
      </c>
      <c r="Z27" s="99">
        <v>44540</v>
      </c>
      <c r="AA27" s="26">
        <v>16</v>
      </c>
      <c r="AB27" s="57" t="s">
        <v>274</v>
      </c>
      <c r="AC27" s="25" t="s">
        <v>29</v>
      </c>
      <c r="AD27" s="32"/>
      <c r="AE27" s="78" t="s">
        <v>300</v>
      </c>
    </row>
    <row r="28" spans="1:31" s="4" customFormat="1" ht="25.5" outlineLevel="2">
      <c r="A28" s="49" t="s">
        <v>153</v>
      </c>
      <c r="B28" s="24" t="s">
        <v>104</v>
      </c>
      <c r="C28" s="71">
        <v>3515240891</v>
      </c>
      <c r="D28" s="73">
        <v>0.02</v>
      </c>
      <c r="E28" s="71">
        <f>+C28*D28</f>
        <v>70304817.82000001</v>
      </c>
      <c r="F28" s="127">
        <v>3550540936</v>
      </c>
      <c r="G28" s="73">
        <v>0.02</v>
      </c>
      <c r="H28" s="71">
        <f>+F28*G28</f>
        <v>71010818.72</v>
      </c>
      <c r="I28" s="127">
        <v>3761610081</v>
      </c>
      <c r="J28" s="73">
        <v>0.02</v>
      </c>
      <c r="K28" s="71">
        <f>+I28*J28</f>
        <v>75232201.62</v>
      </c>
      <c r="L28" s="188">
        <v>3960739728</v>
      </c>
      <c r="M28" s="73">
        <v>0.02</v>
      </c>
      <c r="N28" s="71">
        <f>+L28*M28</f>
        <v>79214794.56</v>
      </c>
      <c r="O28" s="113">
        <v>0</v>
      </c>
      <c r="P28" s="113">
        <v>0</v>
      </c>
      <c r="Q28" s="113">
        <v>0</v>
      </c>
      <c r="R28" s="103">
        <f t="shared" si="0"/>
        <v>0</v>
      </c>
      <c r="S28" s="121">
        <v>3946011</v>
      </c>
      <c r="T28" s="103">
        <f t="shared" si="1"/>
        <v>-3946011</v>
      </c>
      <c r="U28" s="119"/>
      <c r="V28" s="121">
        <v>0</v>
      </c>
      <c r="W28" s="121"/>
      <c r="X28" s="97"/>
      <c r="Y28" s="98" t="s">
        <v>426</v>
      </c>
      <c r="Z28" s="99">
        <v>44540</v>
      </c>
      <c r="AA28" s="25" t="s">
        <v>393</v>
      </c>
      <c r="AB28" s="57" t="s">
        <v>274</v>
      </c>
      <c r="AC28" s="25" t="s">
        <v>29</v>
      </c>
      <c r="AD28" s="32"/>
      <c r="AE28" s="78" t="s">
        <v>300</v>
      </c>
    </row>
    <row r="29" spans="1:31" s="4" customFormat="1" ht="31.5" outlineLevel="1">
      <c r="A29" s="130" t="s">
        <v>320</v>
      </c>
      <c r="B29" s="24"/>
      <c r="C29" s="71">
        <f>SUBTOTAL(9,C26:C28)</f>
        <v>7555188995</v>
      </c>
      <c r="D29" s="73"/>
      <c r="E29" s="74">
        <f>SUBTOTAL(9,E26:E28)</f>
        <v>151103779.9</v>
      </c>
      <c r="F29" s="127">
        <f>SUBTOTAL(9,F26:F28)</f>
        <v>7693100025</v>
      </c>
      <c r="G29" s="73"/>
      <c r="H29" s="74">
        <f>SUBTOTAL(9,H26:H28)</f>
        <v>153862000.5</v>
      </c>
      <c r="I29" s="113">
        <f>SUBTOTAL(9,I26:I28)</f>
        <v>8082763520</v>
      </c>
      <c r="J29" s="73"/>
      <c r="K29" s="74">
        <f>SUBTOTAL(9,K26:K28)</f>
        <v>161655270.4</v>
      </c>
      <c r="L29" s="113">
        <f>SUBTOTAL(9,L26:L28)</f>
        <v>8090702327</v>
      </c>
      <c r="M29" s="73"/>
      <c r="N29" s="74">
        <f>SUBTOTAL(9,N26:N28)</f>
        <v>161814046.54</v>
      </c>
      <c r="O29" s="113">
        <f aca="true" t="shared" si="9" ref="O29:U29">SUBTOTAL(9,O26:O28)</f>
        <v>0</v>
      </c>
      <c r="P29" s="178">
        <f t="shared" si="9"/>
        <v>0</v>
      </c>
      <c r="Q29" s="113">
        <f t="shared" si="9"/>
        <v>8210000</v>
      </c>
      <c r="R29" s="103">
        <f t="shared" si="9"/>
        <v>8210000</v>
      </c>
      <c r="S29" s="170">
        <f>SUBTOTAL(9,S26:S28)</f>
        <v>13780388</v>
      </c>
      <c r="T29" s="103">
        <f t="shared" si="9"/>
        <v>-5570388</v>
      </c>
      <c r="U29" s="119">
        <f t="shared" si="9"/>
        <v>0</v>
      </c>
      <c r="V29" s="121"/>
      <c r="W29" s="121"/>
      <c r="X29" s="152"/>
      <c r="Y29" s="98"/>
      <c r="Z29" s="100"/>
      <c r="AA29" s="25"/>
      <c r="AB29" s="57"/>
      <c r="AC29" s="25"/>
      <c r="AD29" s="32"/>
      <c r="AE29" s="34"/>
    </row>
    <row r="30" spans="1:31" s="4" customFormat="1" ht="56.25" customHeight="1" outlineLevel="2">
      <c r="A30" s="49" t="s">
        <v>154</v>
      </c>
      <c r="B30" s="24" t="s">
        <v>105</v>
      </c>
      <c r="C30" s="74">
        <v>1869483016</v>
      </c>
      <c r="D30" s="73">
        <v>0.02</v>
      </c>
      <c r="E30" s="71">
        <f>+C30*D30</f>
        <v>37389660.32</v>
      </c>
      <c r="F30" s="128">
        <v>2098668435</v>
      </c>
      <c r="G30" s="73">
        <v>0.02</v>
      </c>
      <c r="H30" s="71">
        <f>+F30*G30</f>
        <v>41973368.7</v>
      </c>
      <c r="I30" s="127">
        <v>2236964547</v>
      </c>
      <c r="J30" s="73">
        <v>0.02</v>
      </c>
      <c r="K30" s="71">
        <f>+I30*J30</f>
        <v>44739290.94</v>
      </c>
      <c r="L30" s="188">
        <v>2325965082</v>
      </c>
      <c r="M30" s="73">
        <v>0.02</v>
      </c>
      <c r="N30" s="71">
        <f>+L30*M30</f>
        <v>46519301.64</v>
      </c>
      <c r="O30" s="113"/>
      <c r="P30" s="116"/>
      <c r="Q30" s="113"/>
      <c r="R30" s="103">
        <f t="shared" si="0"/>
        <v>0</v>
      </c>
      <c r="S30" s="113"/>
      <c r="T30" s="103">
        <f t="shared" si="1"/>
        <v>0</v>
      </c>
      <c r="U30" s="119"/>
      <c r="V30" s="121">
        <v>0</v>
      </c>
      <c r="W30" s="121"/>
      <c r="X30" s="97"/>
      <c r="Y30" s="98" t="s">
        <v>426</v>
      </c>
      <c r="Z30" s="99">
        <v>44540</v>
      </c>
      <c r="AA30" s="55" t="s">
        <v>249</v>
      </c>
      <c r="AB30" s="57" t="s">
        <v>274</v>
      </c>
      <c r="AC30" s="25" t="s">
        <v>100</v>
      </c>
      <c r="AD30" s="32" t="s">
        <v>204</v>
      </c>
      <c r="AE30" s="78" t="s">
        <v>296</v>
      </c>
    </row>
    <row r="31" spans="1:31" s="4" customFormat="1" ht="60.75" customHeight="1" outlineLevel="2">
      <c r="A31" s="49" t="s">
        <v>154</v>
      </c>
      <c r="B31" s="24" t="s">
        <v>206</v>
      </c>
      <c r="C31" s="71"/>
      <c r="D31" s="105"/>
      <c r="E31" s="71">
        <f>+C31*D31</f>
        <v>0</v>
      </c>
      <c r="F31" s="128"/>
      <c r="G31" s="105"/>
      <c r="H31" s="71"/>
      <c r="I31" s="127"/>
      <c r="J31" s="105"/>
      <c r="K31" s="71"/>
      <c r="L31" s="127"/>
      <c r="M31" s="105"/>
      <c r="N31" s="71"/>
      <c r="O31" s="113">
        <v>0</v>
      </c>
      <c r="P31" s="113"/>
      <c r="Q31" s="182">
        <v>200000</v>
      </c>
      <c r="R31" s="103">
        <f t="shared" si="0"/>
        <v>200000</v>
      </c>
      <c r="S31" s="113"/>
      <c r="T31" s="103">
        <f t="shared" si="1"/>
        <v>200000</v>
      </c>
      <c r="U31" s="119"/>
      <c r="V31" s="121">
        <v>0</v>
      </c>
      <c r="W31" s="120"/>
      <c r="X31" s="165" t="s">
        <v>429</v>
      </c>
      <c r="Y31" s="98" t="s">
        <v>426</v>
      </c>
      <c r="Z31" s="99">
        <v>44540</v>
      </c>
      <c r="AA31" s="28"/>
      <c r="AB31" s="57" t="s">
        <v>279</v>
      </c>
      <c r="AC31" s="43" t="s">
        <v>204</v>
      </c>
      <c r="AD31"/>
      <c r="AE31" s="78" t="s">
        <v>296</v>
      </c>
    </row>
    <row r="32" spans="1:31" s="4" customFormat="1" ht="60.75" customHeight="1" outlineLevel="1">
      <c r="A32" s="130" t="s">
        <v>321</v>
      </c>
      <c r="B32" s="24"/>
      <c r="C32" s="71">
        <f>SUBTOTAL(9,C30:C31)</f>
        <v>1869483016</v>
      </c>
      <c r="D32" s="105"/>
      <c r="E32" s="71">
        <f>SUBTOTAL(9,E30:E31)</f>
        <v>37389660.32</v>
      </c>
      <c r="F32" s="127">
        <f>SUBTOTAL(9,F30:F31)</f>
        <v>2098668435</v>
      </c>
      <c r="G32" s="105"/>
      <c r="H32" s="71">
        <f>SUBTOTAL(9,H30:H31)</f>
        <v>41973368.7</v>
      </c>
      <c r="I32" s="113">
        <f>SUBTOTAL(9,I30:I31)</f>
        <v>2236964547</v>
      </c>
      <c r="J32" s="105"/>
      <c r="K32" s="71">
        <f>SUBTOTAL(9,K30:K31)</f>
        <v>44739290.94</v>
      </c>
      <c r="L32" s="113">
        <f>SUBTOTAL(9,L30:L31)</f>
        <v>2325965082</v>
      </c>
      <c r="M32" s="105"/>
      <c r="N32" s="71">
        <f>SUBTOTAL(9,N30:N31)</f>
        <v>46519301.64</v>
      </c>
      <c r="O32" s="113">
        <f aca="true" t="shared" si="10" ref="O32:U32">SUBTOTAL(9,O30:O31)</f>
        <v>0</v>
      </c>
      <c r="P32" s="113">
        <f t="shared" si="10"/>
        <v>0</v>
      </c>
      <c r="Q32" s="119">
        <f t="shared" si="10"/>
        <v>200000</v>
      </c>
      <c r="R32" s="103">
        <f t="shared" si="10"/>
        <v>200000</v>
      </c>
      <c r="S32" s="113">
        <f t="shared" si="10"/>
        <v>0</v>
      </c>
      <c r="T32" s="103">
        <f t="shared" si="10"/>
        <v>200000</v>
      </c>
      <c r="U32" s="119">
        <f t="shared" si="10"/>
        <v>0</v>
      </c>
      <c r="V32" s="121"/>
      <c r="W32" s="120"/>
      <c r="X32" s="101"/>
      <c r="Y32" s="98"/>
      <c r="Z32" s="100"/>
      <c r="AA32" s="28"/>
      <c r="AB32" s="57"/>
      <c r="AC32" s="43"/>
      <c r="AD32" s="89"/>
      <c r="AE32" s="78"/>
    </row>
    <row r="33" spans="1:31" s="4" customFormat="1" ht="31.5" outlineLevel="2">
      <c r="A33" s="49" t="s">
        <v>155</v>
      </c>
      <c r="B33" s="24" t="s">
        <v>101</v>
      </c>
      <c r="C33" s="71">
        <v>358915384</v>
      </c>
      <c r="D33" s="73">
        <v>0.02</v>
      </c>
      <c r="E33" s="71">
        <f>+C33*D33</f>
        <v>7178307.68</v>
      </c>
      <c r="F33" s="127">
        <v>381963938</v>
      </c>
      <c r="G33" s="73">
        <v>0.02</v>
      </c>
      <c r="H33" s="71">
        <f>+F33*G33</f>
        <v>7639278.76</v>
      </c>
      <c r="I33" s="127">
        <v>424301864</v>
      </c>
      <c r="J33" s="73">
        <v>0.02</v>
      </c>
      <c r="K33" s="71">
        <f>+I33*J33</f>
        <v>8486037.28</v>
      </c>
      <c r="L33" s="188">
        <v>411220331</v>
      </c>
      <c r="M33" s="73">
        <v>0.02</v>
      </c>
      <c r="N33" s="71">
        <f>+L33*M33</f>
        <v>8224406.62</v>
      </c>
      <c r="O33" s="113"/>
      <c r="P33" s="113"/>
      <c r="Q33" s="113"/>
      <c r="R33" s="103">
        <f t="shared" si="0"/>
        <v>0</v>
      </c>
      <c r="S33" s="113"/>
      <c r="T33" s="103">
        <f t="shared" si="1"/>
        <v>0</v>
      </c>
      <c r="U33" s="119"/>
      <c r="V33" s="121">
        <v>0</v>
      </c>
      <c r="W33" s="121"/>
      <c r="X33" s="97"/>
      <c r="Y33" s="98" t="s">
        <v>426</v>
      </c>
      <c r="Z33" s="99">
        <v>44540</v>
      </c>
      <c r="AA33" s="25" t="s">
        <v>244</v>
      </c>
      <c r="AB33" s="57" t="s">
        <v>274</v>
      </c>
      <c r="AC33" s="25" t="s">
        <v>102</v>
      </c>
      <c r="AD33" s="25" t="s">
        <v>225</v>
      </c>
      <c r="AE33" s="78" t="s">
        <v>296</v>
      </c>
    </row>
    <row r="34" spans="1:31" s="4" customFormat="1" ht="31.5" outlineLevel="2">
      <c r="A34" s="49" t="s">
        <v>155</v>
      </c>
      <c r="B34" s="24" t="s">
        <v>60</v>
      </c>
      <c r="C34" s="71">
        <v>183437931</v>
      </c>
      <c r="D34" s="73">
        <v>0.02</v>
      </c>
      <c r="E34" s="71">
        <f>+C34*D34</f>
        <v>3668758.62</v>
      </c>
      <c r="F34" s="127">
        <v>177471104</v>
      </c>
      <c r="G34" s="73">
        <v>0.02</v>
      </c>
      <c r="H34" s="71">
        <f>+F34*G34</f>
        <v>3549422.08</v>
      </c>
      <c r="I34" s="127">
        <v>194278874</v>
      </c>
      <c r="J34" s="73">
        <v>0.02</v>
      </c>
      <c r="K34" s="71">
        <f>+I34*J34</f>
        <v>3885577.48</v>
      </c>
      <c r="L34" s="188">
        <v>167134281</v>
      </c>
      <c r="M34" s="73">
        <v>0.02</v>
      </c>
      <c r="N34" s="71">
        <f>+L34*M34</f>
        <v>3342685.62</v>
      </c>
      <c r="O34" s="113"/>
      <c r="P34" s="113"/>
      <c r="Q34" s="113"/>
      <c r="R34" s="103">
        <f t="shared" si="0"/>
        <v>0</v>
      </c>
      <c r="S34" s="113"/>
      <c r="T34" s="103">
        <f t="shared" si="1"/>
        <v>0</v>
      </c>
      <c r="U34" s="119"/>
      <c r="V34" s="122">
        <v>0</v>
      </c>
      <c r="W34" s="122"/>
      <c r="X34" s="97"/>
      <c r="Y34" s="98" t="s">
        <v>426</v>
      </c>
      <c r="Z34" s="99">
        <v>44540</v>
      </c>
      <c r="AA34" s="25" t="s">
        <v>214</v>
      </c>
      <c r="AB34" s="57" t="s">
        <v>274</v>
      </c>
      <c r="AC34" s="25" t="s">
        <v>102</v>
      </c>
      <c r="AD34" s="32"/>
      <c r="AE34" s="78" t="s">
        <v>296</v>
      </c>
    </row>
    <row r="35" spans="1:31" s="4" customFormat="1" ht="31.5" outlineLevel="2">
      <c r="A35" s="49" t="s">
        <v>155</v>
      </c>
      <c r="B35" s="24" t="s">
        <v>61</v>
      </c>
      <c r="C35" s="71">
        <v>735277762</v>
      </c>
      <c r="D35" s="73">
        <v>0.02</v>
      </c>
      <c r="E35" s="71">
        <f>+C35*D35</f>
        <v>14705555.24</v>
      </c>
      <c r="F35" s="127">
        <v>744151271</v>
      </c>
      <c r="G35" s="73">
        <v>0.02</v>
      </c>
      <c r="H35" s="71">
        <f>+F35*G35</f>
        <v>14883025.42</v>
      </c>
      <c r="I35" s="127">
        <v>802947946</v>
      </c>
      <c r="J35" s="73">
        <v>0.02</v>
      </c>
      <c r="K35" s="71">
        <f>+I35*J35</f>
        <v>16058958.92</v>
      </c>
      <c r="L35" s="188">
        <v>867669845</v>
      </c>
      <c r="M35" s="73">
        <v>0.02</v>
      </c>
      <c r="N35" s="71">
        <f>+L35*M35</f>
        <v>17353396.9</v>
      </c>
      <c r="O35" s="113"/>
      <c r="P35" s="113"/>
      <c r="Q35" s="113"/>
      <c r="R35" s="103">
        <f t="shared" si="0"/>
        <v>0</v>
      </c>
      <c r="S35" s="113"/>
      <c r="T35" s="103">
        <f t="shared" si="1"/>
        <v>0</v>
      </c>
      <c r="U35" s="119"/>
      <c r="V35" s="121">
        <v>0</v>
      </c>
      <c r="W35" s="121"/>
      <c r="X35" s="97"/>
      <c r="Y35" s="98" t="s">
        <v>426</v>
      </c>
      <c r="Z35" s="99">
        <v>44540</v>
      </c>
      <c r="AA35" s="25" t="s">
        <v>397</v>
      </c>
      <c r="AB35" s="57" t="s">
        <v>274</v>
      </c>
      <c r="AC35" s="25" t="s">
        <v>102</v>
      </c>
      <c r="AD35" s="32"/>
      <c r="AE35" s="78" t="s">
        <v>296</v>
      </c>
    </row>
    <row r="36" spans="1:31" s="4" customFormat="1" ht="47.25" outlineLevel="1">
      <c r="A36" s="130" t="s">
        <v>322</v>
      </c>
      <c r="B36" s="24"/>
      <c r="C36" s="71">
        <f>SUBTOTAL(9,C33:C35)</f>
        <v>1277631077</v>
      </c>
      <c r="D36" s="73"/>
      <c r="E36" s="74">
        <f>SUBTOTAL(9,E33:E35)</f>
        <v>25552621.54</v>
      </c>
      <c r="F36" s="127">
        <f>SUBTOTAL(9,F33:F35)</f>
        <v>1303586313</v>
      </c>
      <c r="G36" s="73"/>
      <c r="H36" s="74">
        <f>SUBTOTAL(9,H33:H35)</f>
        <v>26071726.259999998</v>
      </c>
      <c r="I36" s="113">
        <f>SUBTOTAL(9,I33:I35)</f>
        <v>1421528684</v>
      </c>
      <c r="J36" s="73"/>
      <c r="K36" s="74">
        <f>SUBTOTAL(9,K33:K35)</f>
        <v>28430573.68</v>
      </c>
      <c r="L36" s="113">
        <f>SUBTOTAL(9,L33:L35)</f>
        <v>1446024457</v>
      </c>
      <c r="M36" s="73"/>
      <c r="N36" s="74">
        <f>SUBTOTAL(9,N33:N35)</f>
        <v>28920489.14</v>
      </c>
      <c r="O36" s="113">
        <f aca="true" t="shared" si="11" ref="O36:U36">SUBTOTAL(9,O33:O35)</f>
        <v>0</v>
      </c>
      <c r="P36" s="113">
        <f t="shared" si="11"/>
        <v>0</v>
      </c>
      <c r="Q36" s="113">
        <f t="shared" si="11"/>
        <v>0</v>
      </c>
      <c r="R36" s="103">
        <f t="shared" si="11"/>
        <v>0</v>
      </c>
      <c r="S36" s="113">
        <f t="shared" si="11"/>
        <v>0</v>
      </c>
      <c r="T36" s="103">
        <f t="shared" si="11"/>
        <v>0</v>
      </c>
      <c r="U36" s="119">
        <f t="shared" si="11"/>
        <v>0</v>
      </c>
      <c r="V36" s="121"/>
      <c r="W36" s="121"/>
      <c r="X36" s="97"/>
      <c r="Y36" s="98"/>
      <c r="Z36" s="100"/>
      <c r="AA36" s="25"/>
      <c r="AB36" s="57"/>
      <c r="AC36" s="25"/>
      <c r="AD36" s="32"/>
      <c r="AE36" s="34"/>
    </row>
    <row r="37" spans="1:31" s="4" customFormat="1" ht="107.25" customHeight="1" outlineLevel="2">
      <c r="A37" s="49" t="s">
        <v>156</v>
      </c>
      <c r="B37" s="24" t="s">
        <v>308</v>
      </c>
      <c r="C37" s="74">
        <v>19521815879</v>
      </c>
      <c r="D37" s="73">
        <v>0.02</v>
      </c>
      <c r="E37" s="71">
        <f>+C37*D37</f>
        <v>390436317.58</v>
      </c>
      <c r="F37" s="128">
        <v>21549267063</v>
      </c>
      <c r="G37" s="73">
        <v>0.02</v>
      </c>
      <c r="H37" s="71">
        <f>+F37*G37</f>
        <v>430985341.26</v>
      </c>
      <c r="I37" s="127">
        <v>24029188705</v>
      </c>
      <c r="J37" s="73">
        <v>0.02</v>
      </c>
      <c r="K37" s="71">
        <f>+I37*J37</f>
        <v>480583774.1</v>
      </c>
      <c r="L37" s="188">
        <v>24144477446</v>
      </c>
      <c r="M37" s="73">
        <v>0.02</v>
      </c>
      <c r="N37" s="71">
        <f>+L37*M37</f>
        <v>482889548.92</v>
      </c>
      <c r="O37" s="113"/>
      <c r="P37" s="113"/>
      <c r="Q37" s="113"/>
      <c r="R37" s="103">
        <f t="shared" si="0"/>
        <v>0</v>
      </c>
      <c r="S37" s="113"/>
      <c r="T37" s="103">
        <f t="shared" si="1"/>
        <v>0</v>
      </c>
      <c r="U37" s="119"/>
      <c r="V37" s="120">
        <v>0</v>
      </c>
      <c r="W37" s="120"/>
      <c r="X37" s="97"/>
      <c r="Y37" s="98" t="s">
        <v>415</v>
      </c>
      <c r="Z37" s="99">
        <v>44454</v>
      </c>
      <c r="AA37" s="25" t="s">
        <v>127</v>
      </c>
      <c r="AB37" s="57" t="s">
        <v>274</v>
      </c>
      <c r="AC37" s="25" t="s">
        <v>25</v>
      </c>
      <c r="AD37" s="25" t="s">
        <v>226</v>
      </c>
      <c r="AE37" s="43" t="s">
        <v>297</v>
      </c>
    </row>
    <row r="38" spans="1:31" s="4" customFormat="1" ht="38.25" outlineLevel="2">
      <c r="A38" s="49" t="s">
        <v>157</v>
      </c>
      <c r="B38" s="25" t="s">
        <v>293</v>
      </c>
      <c r="C38" s="74">
        <v>18172868248</v>
      </c>
      <c r="D38" s="73">
        <v>0.02</v>
      </c>
      <c r="E38" s="71">
        <f>+C38*D38</f>
        <v>363457364.96</v>
      </c>
      <c r="F38" s="128">
        <v>18390454095</v>
      </c>
      <c r="G38" s="73">
        <v>0.02</v>
      </c>
      <c r="H38" s="71">
        <f>+F38*G38</f>
        <v>367809081.90000004</v>
      </c>
      <c r="I38" s="127">
        <v>20710608981</v>
      </c>
      <c r="J38" s="73">
        <v>0.02</v>
      </c>
      <c r="K38" s="71">
        <f>+I38*J38</f>
        <v>414212179.62</v>
      </c>
      <c r="L38" s="188">
        <v>22563914990</v>
      </c>
      <c r="M38" s="73">
        <v>0.02</v>
      </c>
      <c r="N38" s="71">
        <f>+L38*M38</f>
        <v>451278299.8</v>
      </c>
      <c r="O38" s="113"/>
      <c r="P38" s="113"/>
      <c r="Q38" s="113"/>
      <c r="R38" s="103">
        <f t="shared" si="0"/>
        <v>0</v>
      </c>
      <c r="S38" s="113"/>
      <c r="T38" s="103">
        <f t="shared" si="1"/>
        <v>0</v>
      </c>
      <c r="U38" s="119"/>
      <c r="V38" s="120">
        <v>0</v>
      </c>
      <c r="W38" s="120"/>
      <c r="X38" s="97"/>
      <c r="Y38" s="98" t="s">
        <v>415</v>
      </c>
      <c r="Z38" s="99">
        <v>44454</v>
      </c>
      <c r="AA38" s="32" t="s">
        <v>221</v>
      </c>
      <c r="AB38" s="57" t="s">
        <v>274</v>
      </c>
      <c r="AC38" s="25" t="s">
        <v>25</v>
      </c>
      <c r="AD38" s="32"/>
      <c r="AE38" s="43" t="s">
        <v>298</v>
      </c>
    </row>
    <row r="39" spans="1:31" s="4" customFormat="1" ht="31.5" outlineLevel="1">
      <c r="A39" s="130" t="s">
        <v>323</v>
      </c>
      <c r="B39" s="25"/>
      <c r="C39" s="74">
        <f>SUBTOTAL(9,C37:C38)</f>
        <v>37694684127</v>
      </c>
      <c r="D39" s="73"/>
      <c r="E39" s="74">
        <f>SUBTOTAL(9,E37:E38)</f>
        <v>753893682.54</v>
      </c>
      <c r="F39" s="128">
        <f>SUBTOTAL(9,F37:F38)</f>
        <v>39939721158</v>
      </c>
      <c r="G39" s="73"/>
      <c r="H39" s="74">
        <f>SUBTOTAL(9,H37:H38)</f>
        <v>798794423.1600001</v>
      </c>
      <c r="I39" s="113">
        <f>SUBTOTAL(9,I37:I38)</f>
        <v>44739797686</v>
      </c>
      <c r="J39" s="73"/>
      <c r="K39" s="74">
        <f>SUBTOTAL(9,K37:K38)</f>
        <v>894795953.72</v>
      </c>
      <c r="L39" s="113">
        <f>SUBTOTAL(9,L37:L38)</f>
        <v>46708392436</v>
      </c>
      <c r="M39" s="73"/>
      <c r="N39" s="74">
        <f>SUBTOTAL(9,N37:N38)</f>
        <v>934167848.72</v>
      </c>
      <c r="O39" s="113">
        <f aca="true" t="shared" si="12" ref="O39:U39">SUBTOTAL(9,O37:O38)</f>
        <v>0</v>
      </c>
      <c r="P39" s="113">
        <f t="shared" si="12"/>
        <v>0</v>
      </c>
      <c r="Q39" s="113">
        <f t="shared" si="12"/>
        <v>0</v>
      </c>
      <c r="R39" s="103">
        <f t="shared" si="12"/>
        <v>0</v>
      </c>
      <c r="S39" s="113">
        <f t="shared" si="12"/>
        <v>0</v>
      </c>
      <c r="T39" s="103">
        <f t="shared" si="12"/>
        <v>0</v>
      </c>
      <c r="U39" s="119">
        <f t="shared" si="12"/>
        <v>0</v>
      </c>
      <c r="V39" s="120"/>
      <c r="W39" s="120"/>
      <c r="X39" s="110"/>
      <c r="Y39" s="98"/>
      <c r="Z39" s="100"/>
      <c r="AA39" s="32"/>
      <c r="AB39" s="57"/>
      <c r="AC39" s="25"/>
      <c r="AD39" s="32"/>
      <c r="AE39" s="78"/>
    </row>
    <row r="40" spans="1:31" s="4" customFormat="1" ht="38.25" outlineLevel="2">
      <c r="A40" s="48" t="s">
        <v>158</v>
      </c>
      <c r="B40" s="24" t="s">
        <v>207</v>
      </c>
      <c r="C40" s="71">
        <v>4244030793</v>
      </c>
      <c r="D40" s="106" t="s">
        <v>48</v>
      </c>
      <c r="E40" s="71">
        <f>+C40*0.02</f>
        <v>84880615.86</v>
      </c>
      <c r="F40" s="127">
        <v>4908007285</v>
      </c>
      <c r="G40" s="106" t="s">
        <v>48</v>
      </c>
      <c r="H40" s="71">
        <f>+F40*0.02</f>
        <v>98160145.7</v>
      </c>
      <c r="I40" s="127">
        <v>4735800000</v>
      </c>
      <c r="J40" s="106" t="s">
        <v>48</v>
      </c>
      <c r="K40" s="71">
        <f>+I40*0.02</f>
        <v>94716000</v>
      </c>
      <c r="L40" s="188">
        <v>4488517397</v>
      </c>
      <c r="M40" s="106">
        <v>0.02</v>
      </c>
      <c r="N40" s="71">
        <f>+L40*M40</f>
        <v>89770347.94</v>
      </c>
      <c r="O40" s="183"/>
      <c r="P40" s="178">
        <v>0</v>
      </c>
      <c r="Q40" s="113"/>
      <c r="R40" s="103">
        <f t="shared" si="0"/>
        <v>0</v>
      </c>
      <c r="S40" s="113"/>
      <c r="T40" s="103">
        <f t="shared" si="1"/>
        <v>0</v>
      </c>
      <c r="U40" s="119"/>
      <c r="V40" s="120"/>
      <c r="W40" s="181"/>
      <c r="X40" s="180"/>
      <c r="Y40" s="98" t="s">
        <v>415</v>
      </c>
      <c r="Z40" s="99">
        <v>44454</v>
      </c>
      <c r="AA40" s="25" t="s">
        <v>214</v>
      </c>
      <c r="AB40" s="57" t="s">
        <v>274</v>
      </c>
      <c r="AC40" s="25" t="s">
        <v>142</v>
      </c>
      <c r="AD40" s="25" t="s">
        <v>227</v>
      </c>
      <c r="AE40" s="78" t="s">
        <v>380</v>
      </c>
    </row>
    <row r="41" spans="1:33" s="4" customFormat="1" ht="31.5" outlineLevel="1">
      <c r="A41" s="131" t="s">
        <v>324</v>
      </c>
      <c r="B41" s="24"/>
      <c r="C41" s="71">
        <f>SUBTOTAL(9,C40:C40)</f>
        <v>4244030793</v>
      </c>
      <c r="D41" s="106"/>
      <c r="E41" s="71">
        <f>SUBTOTAL(9,E40:E40)</f>
        <v>84880615.86</v>
      </c>
      <c r="F41" s="127">
        <f>SUBTOTAL(9,F40:F40)</f>
        <v>4908007285</v>
      </c>
      <c r="G41" s="106"/>
      <c r="H41" s="71">
        <f>SUBTOTAL(9,H40:H40)</f>
        <v>98160145.7</v>
      </c>
      <c r="I41" s="113">
        <f>SUBTOTAL(9,I40:I40)</f>
        <v>4735800000</v>
      </c>
      <c r="J41" s="106"/>
      <c r="K41" s="71">
        <f>SUBTOTAL(9,K40:K40)</f>
        <v>94716000</v>
      </c>
      <c r="L41" s="113">
        <f>SUBTOTAL(9,L40:L40)</f>
        <v>4488517397</v>
      </c>
      <c r="M41" s="106"/>
      <c r="N41" s="71">
        <f>SUBTOTAL(9,N40:N40)</f>
        <v>89770347.94</v>
      </c>
      <c r="O41" s="113">
        <f aca="true" t="shared" si="13" ref="O41:U41">SUBTOTAL(9,O40:O40)</f>
        <v>0</v>
      </c>
      <c r="P41" s="113">
        <f t="shared" si="13"/>
        <v>0</v>
      </c>
      <c r="Q41" s="113">
        <f t="shared" si="13"/>
        <v>0</v>
      </c>
      <c r="R41" s="103">
        <f t="shared" si="13"/>
        <v>0</v>
      </c>
      <c r="S41" s="113">
        <f t="shared" si="13"/>
        <v>0</v>
      </c>
      <c r="T41" s="103">
        <f t="shared" si="13"/>
        <v>0</v>
      </c>
      <c r="U41" s="119">
        <f t="shared" si="13"/>
        <v>0</v>
      </c>
      <c r="V41" s="120"/>
      <c r="W41" s="120"/>
      <c r="X41" s="110"/>
      <c r="Y41" s="98"/>
      <c r="Z41" s="100"/>
      <c r="AA41" s="25"/>
      <c r="AB41" s="57"/>
      <c r="AC41" s="25"/>
      <c r="AD41" s="25"/>
      <c r="AE41" s="86"/>
      <c r="AG41" s="72"/>
    </row>
    <row r="42" spans="1:33" s="4" customFormat="1" ht="38.25" outlineLevel="2">
      <c r="A42" s="48" t="s">
        <v>159</v>
      </c>
      <c r="B42" s="24" t="s">
        <v>208</v>
      </c>
      <c r="C42" s="71">
        <v>8510370848</v>
      </c>
      <c r="D42" s="73">
        <v>0.02</v>
      </c>
      <c r="E42" s="71">
        <f>+C42*D42</f>
        <v>170207416.96</v>
      </c>
      <c r="F42" s="127">
        <v>9682632778</v>
      </c>
      <c r="G42" s="73">
        <v>0.02</v>
      </c>
      <c r="H42" s="71">
        <f>+F42*0.02</f>
        <v>193652655.56</v>
      </c>
      <c r="I42" s="127">
        <v>11418560011</v>
      </c>
      <c r="J42" s="73">
        <v>0.02</v>
      </c>
      <c r="K42" s="71">
        <f>+I42*0.02</f>
        <v>228371200.22</v>
      </c>
      <c r="L42" s="188">
        <v>11475734056</v>
      </c>
      <c r="M42" s="73">
        <v>0.02</v>
      </c>
      <c r="N42" s="71">
        <f>+L42*M42</f>
        <v>229514681.12</v>
      </c>
      <c r="O42" s="113"/>
      <c r="P42" s="113"/>
      <c r="Q42" s="113"/>
      <c r="R42" s="103">
        <f t="shared" si="0"/>
        <v>0</v>
      </c>
      <c r="S42" s="113"/>
      <c r="T42" s="103">
        <f t="shared" si="1"/>
        <v>0</v>
      </c>
      <c r="U42" s="119"/>
      <c r="V42" s="120">
        <v>0</v>
      </c>
      <c r="W42" s="120"/>
      <c r="X42" s="97"/>
      <c r="Y42" s="98" t="s">
        <v>426</v>
      </c>
      <c r="Z42" s="99">
        <v>44540</v>
      </c>
      <c r="AA42" s="25" t="s">
        <v>127</v>
      </c>
      <c r="AB42" s="57" t="s">
        <v>274</v>
      </c>
      <c r="AC42" s="43" t="s">
        <v>25</v>
      </c>
      <c r="AD42" s="25" t="s">
        <v>228</v>
      </c>
      <c r="AE42" s="43" t="s">
        <v>299</v>
      </c>
      <c r="AG42" s="12"/>
    </row>
    <row r="43" spans="1:33" s="4" customFormat="1" ht="38.25" outlineLevel="2">
      <c r="A43" s="48" t="s">
        <v>159</v>
      </c>
      <c r="B43" s="24" t="s">
        <v>209</v>
      </c>
      <c r="C43" s="71">
        <v>1559375569</v>
      </c>
      <c r="D43" s="73">
        <v>0.02</v>
      </c>
      <c r="E43" s="71">
        <f>+C43*D43</f>
        <v>31187511.38</v>
      </c>
      <c r="F43" s="127">
        <v>1641213955</v>
      </c>
      <c r="G43" s="73">
        <v>0.02</v>
      </c>
      <c r="H43" s="71">
        <f>+F43*0.02</f>
        <v>32824279.1</v>
      </c>
      <c r="I43" s="127">
        <v>1719082401</v>
      </c>
      <c r="J43" s="73">
        <v>0.02</v>
      </c>
      <c r="K43" s="71">
        <f>+I43*0.02</f>
        <v>34381648.02</v>
      </c>
      <c r="L43" s="188">
        <v>1678139913</v>
      </c>
      <c r="M43" s="73">
        <v>0.02</v>
      </c>
      <c r="N43" s="71">
        <f>+L43*M43</f>
        <v>33562798.26</v>
      </c>
      <c r="O43" s="113"/>
      <c r="P43" s="113"/>
      <c r="Q43" s="113"/>
      <c r="R43" s="103">
        <f t="shared" si="0"/>
        <v>0</v>
      </c>
      <c r="S43" s="113"/>
      <c r="T43" s="103">
        <f t="shared" si="1"/>
        <v>0</v>
      </c>
      <c r="U43" s="119"/>
      <c r="V43" s="120">
        <v>0</v>
      </c>
      <c r="W43" s="120"/>
      <c r="X43" s="97"/>
      <c r="Y43" s="98" t="s">
        <v>426</v>
      </c>
      <c r="Z43" s="99">
        <v>44540</v>
      </c>
      <c r="AA43" s="25" t="s">
        <v>214</v>
      </c>
      <c r="AB43" s="57" t="s">
        <v>274</v>
      </c>
      <c r="AC43" s="43" t="s">
        <v>25</v>
      </c>
      <c r="AD43" s="32"/>
      <c r="AE43" s="43" t="s">
        <v>299</v>
      </c>
      <c r="AG43" s="12"/>
    </row>
    <row r="44" spans="1:33" s="4" customFormat="1" ht="38.25" outlineLevel="2">
      <c r="A44" s="48" t="s">
        <v>159</v>
      </c>
      <c r="B44" s="24" t="s">
        <v>210</v>
      </c>
      <c r="C44" s="71">
        <v>5932779609</v>
      </c>
      <c r="D44" s="73">
        <v>0.02</v>
      </c>
      <c r="E44" s="71">
        <f>+C44*D44</f>
        <v>118655592.18</v>
      </c>
      <c r="F44" s="127">
        <v>6172019383</v>
      </c>
      <c r="G44" s="73">
        <v>0.02</v>
      </c>
      <c r="H44" s="71">
        <f>+F44*0.02</f>
        <v>123440387.66</v>
      </c>
      <c r="I44" s="127">
        <v>6977617252</v>
      </c>
      <c r="J44" s="73">
        <v>0.02</v>
      </c>
      <c r="K44" s="71">
        <f>+I44*0.02</f>
        <v>139552345.04</v>
      </c>
      <c r="L44" s="188">
        <v>7589404812</v>
      </c>
      <c r="M44" s="73">
        <v>0.02</v>
      </c>
      <c r="N44" s="71">
        <f>+L44*M44</f>
        <v>151788096.24</v>
      </c>
      <c r="O44" s="113"/>
      <c r="P44" s="113"/>
      <c r="Q44" s="113"/>
      <c r="R44" s="103">
        <f t="shared" si="0"/>
        <v>0</v>
      </c>
      <c r="S44" s="113"/>
      <c r="T44" s="103">
        <f t="shared" si="1"/>
        <v>0</v>
      </c>
      <c r="U44" s="119"/>
      <c r="V44" s="120">
        <v>0</v>
      </c>
      <c r="W44" s="120"/>
      <c r="X44" s="97"/>
      <c r="Y44" s="98" t="s">
        <v>426</v>
      </c>
      <c r="Z44" s="99">
        <v>44540</v>
      </c>
      <c r="AA44" s="43" t="s">
        <v>251</v>
      </c>
      <c r="AB44" s="57" t="s">
        <v>274</v>
      </c>
      <c r="AC44" s="43" t="s">
        <v>25</v>
      </c>
      <c r="AD44" s="32"/>
      <c r="AE44" s="43" t="s">
        <v>299</v>
      </c>
      <c r="AG44" s="12"/>
    </row>
    <row r="45" spans="1:33" s="4" customFormat="1" ht="31.5" outlineLevel="1">
      <c r="A45" s="131" t="s">
        <v>325</v>
      </c>
      <c r="B45" s="24"/>
      <c r="C45" s="74">
        <f>SUBTOTAL(9,C42:C44)</f>
        <v>16002526026</v>
      </c>
      <c r="D45" s="73"/>
      <c r="E45" s="74">
        <f>SUBTOTAL(9,E42:E44)</f>
        <v>320050520.52</v>
      </c>
      <c r="F45" s="128">
        <f>SUBTOTAL(9,F42:F44)</f>
        <v>17495866116</v>
      </c>
      <c r="G45" s="73"/>
      <c r="H45" s="74">
        <f>SUBTOTAL(9,H42:H44)</f>
        <v>349917322.32</v>
      </c>
      <c r="I45" s="113">
        <f>SUBTOTAL(9,I42:I44)</f>
        <v>20115259664</v>
      </c>
      <c r="J45" s="73"/>
      <c r="K45" s="74">
        <f>SUBTOTAL(9,K42:K44)</f>
        <v>402305193.28</v>
      </c>
      <c r="L45" s="113">
        <f>SUBTOTAL(9,L42:L44)</f>
        <v>20743278781</v>
      </c>
      <c r="M45" s="73"/>
      <c r="N45" s="74">
        <f>SUBTOTAL(9,N42:N44)</f>
        <v>414865575.62</v>
      </c>
      <c r="O45" s="113">
        <f aca="true" t="shared" si="14" ref="O45:U45">SUBTOTAL(9,O42:O44)</f>
        <v>0</v>
      </c>
      <c r="P45" s="113">
        <f t="shared" si="14"/>
        <v>0</v>
      </c>
      <c r="Q45" s="113">
        <f t="shared" si="14"/>
        <v>0</v>
      </c>
      <c r="R45" s="103">
        <f t="shared" si="14"/>
        <v>0</v>
      </c>
      <c r="S45" s="113">
        <f t="shared" si="14"/>
        <v>0</v>
      </c>
      <c r="T45" s="103">
        <f t="shared" si="14"/>
        <v>0</v>
      </c>
      <c r="U45" s="119">
        <f t="shared" si="14"/>
        <v>0</v>
      </c>
      <c r="V45" s="120"/>
      <c r="W45" s="120"/>
      <c r="X45" s="110"/>
      <c r="Y45" s="98"/>
      <c r="Z45" s="100"/>
      <c r="AA45" s="43"/>
      <c r="AB45" s="57"/>
      <c r="AC45" s="43"/>
      <c r="AD45" s="32"/>
      <c r="AE45" s="78"/>
      <c r="AG45" s="12"/>
    </row>
    <row r="46" spans="1:31" s="4" customFormat="1" ht="57.75" customHeight="1" outlineLevel="2">
      <c r="A46" s="48" t="s">
        <v>160</v>
      </c>
      <c r="B46" s="24" t="s">
        <v>211</v>
      </c>
      <c r="C46" s="71">
        <f>41497947/0.02</f>
        <v>2074897350</v>
      </c>
      <c r="D46" s="73">
        <v>0.02</v>
      </c>
      <c r="E46" s="71">
        <f>+C46*D46</f>
        <v>41497947</v>
      </c>
      <c r="F46" s="127">
        <v>2136040130</v>
      </c>
      <c r="G46" s="73">
        <v>0.02</v>
      </c>
      <c r="H46" s="71">
        <f>+F46*0.02</f>
        <v>42720802.6</v>
      </c>
      <c r="I46" s="127">
        <v>2293422316</v>
      </c>
      <c r="J46" s="73">
        <v>0.02</v>
      </c>
      <c r="K46" s="71">
        <f>+I46*0.02</f>
        <v>45868446.32</v>
      </c>
      <c r="L46" s="188">
        <v>2223532557</v>
      </c>
      <c r="M46" s="73">
        <v>0.02</v>
      </c>
      <c r="N46" s="71">
        <f>+L46*M46</f>
        <v>44470651.14</v>
      </c>
      <c r="O46" s="113"/>
      <c r="P46" s="183">
        <v>44470651</v>
      </c>
      <c r="Q46" s="113"/>
      <c r="R46" s="103">
        <f t="shared" si="0"/>
        <v>44470651</v>
      </c>
      <c r="S46" s="113"/>
      <c r="T46" s="103">
        <f t="shared" si="1"/>
        <v>44470651</v>
      </c>
      <c r="U46" s="182">
        <v>45868446</v>
      </c>
      <c r="V46" s="190"/>
      <c r="W46" s="120"/>
      <c r="X46" s="169" t="s">
        <v>437</v>
      </c>
      <c r="Y46" s="98" t="s">
        <v>426</v>
      </c>
      <c r="Z46" s="99">
        <v>44540</v>
      </c>
      <c r="AA46" s="43" t="s">
        <v>252</v>
      </c>
      <c r="AB46" s="57" t="s">
        <v>274</v>
      </c>
      <c r="AC46" s="25" t="s">
        <v>130</v>
      </c>
      <c r="AD46" s="85"/>
      <c r="AE46" s="78" t="s">
        <v>300</v>
      </c>
    </row>
    <row r="47" spans="1:31" s="4" customFormat="1" ht="54.75" customHeight="1" outlineLevel="1">
      <c r="A47" s="131" t="s">
        <v>326</v>
      </c>
      <c r="B47" s="24"/>
      <c r="C47" s="71">
        <f>SUBTOTAL(9,C46:C46)</f>
        <v>2074897350</v>
      </c>
      <c r="D47" s="73"/>
      <c r="E47" s="74">
        <f>SUBTOTAL(9,E46:E46)</f>
        <v>41497947</v>
      </c>
      <c r="F47" s="127">
        <f>SUBTOTAL(9,F46:F46)</f>
        <v>2136040130</v>
      </c>
      <c r="G47" s="73"/>
      <c r="H47" s="74">
        <f>SUBTOTAL(9,H46:H46)</f>
        <v>42720802.6</v>
      </c>
      <c r="I47" s="113">
        <f>SUBTOTAL(9,I46:I46)</f>
        <v>2293422316</v>
      </c>
      <c r="J47" s="73"/>
      <c r="K47" s="74">
        <f>SUBTOTAL(9,K46:K46)</f>
        <v>45868446.32</v>
      </c>
      <c r="L47" s="113">
        <f>SUBTOTAL(9,L46:L46)</f>
        <v>2223532557</v>
      </c>
      <c r="M47" s="73"/>
      <c r="N47" s="74">
        <f>SUBTOTAL(9,N46:N46)</f>
        <v>44470651.14</v>
      </c>
      <c r="O47" s="113">
        <f aca="true" t="shared" si="15" ref="O47:V47">SUBTOTAL(9,O46:O46)</f>
        <v>0</v>
      </c>
      <c r="P47" s="113">
        <f t="shared" si="15"/>
        <v>44470651</v>
      </c>
      <c r="Q47" s="113">
        <f t="shared" si="15"/>
        <v>0</v>
      </c>
      <c r="R47" s="103">
        <f t="shared" si="15"/>
        <v>44470651</v>
      </c>
      <c r="S47" s="113">
        <f t="shared" si="15"/>
        <v>0</v>
      </c>
      <c r="T47" s="103">
        <f t="shared" si="15"/>
        <v>44470651</v>
      </c>
      <c r="U47" s="119">
        <f t="shared" si="15"/>
        <v>45868446</v>
      </c>
      <c r="V47" s="119">
        <f t="shared" si="15"/>
        <v>0</v>
      </c>
      <c r="W47" s="120"/>
      <c r="X47" s="97"/>
      <c r="Y47" s="98"/>
      <c r="Z47" s="100"/>
      <c r="AA47" s="43"/>
      <c r="AB47" s="57"/>
      <c r="AC47" s="25"/>
      <c r="AD47" s="85"/>
      <c r="AE47" s="78"/>
    </row>
    <row r="48" spans="1:31" s="4" customFormat="1" ht="38.25" outlineLevel="2">
      <c r="A48" s="48" t="s">
        <v>161</v>
      </c>
      <c r="B48" s="24" t="s">
        <v>212</v>
      </c>
      <c r="C48" s="74">
        <v>2347873210</v>
      </c>
      <c r="D48" s="73">
        <v>0.01</v>
      </c>
      <c r="E48" s="71">
        <f>+C48*D48</f>
        <v>23478732.1</v>
      </c>
      <c r="F48" s="128">
        <v>2495943573</v>
      </c>
      <c r="G48" s="73">
        <v>0.01</v>
      </c>
      <c r="H48" s="71">
        <f>+F48*G48</f>
        <v>24959435.73</v>
      </c>
      <c r="I48" s="127">
        <v>2902727175</v>
      </c>
      <c r="J48" s="73">
        <v>0.01</v>
      </c>
      <c r="K48" s="71">
        <f>+I48*J48</f>
        <v>29027271.75</v>
      </c>
      <c r="L48" s="188">
        <v>2820464643</v>
      </c>
      <c r="M48" s="73">
        <v>0.01</v>
      </c>
      <c r="N48" s="71">
        <f>+L48*M48</f>
        <v>28204646.43</v>
      </c>
      <c r="O48" s="113"/>
      <c r="P48" s="113"/>
      <c r="Q48" s="183">
        <v>2000000</v>
      </c>
      <c r="R48" s="103">
        <f t="shared" si="0"/>
        <v>2000000</v>
      </c>
      <c r="S48" s="113"/>
      <c r="T48" s="103">
        <f t="shared" si="1"/>
        <v>2000000</v>
      </c>
      <c r="U48" s="119"/>
      <c r="V48" s="120">
        <v>0</v>
      </c>
      <c r="W48" s="120"/>
      <c r="X48" s="97"/>
      <c r="Y48" s="98" t="s">
        <v>426</v>
      </c>
      <c r="Z48" s="99">
        <v>44540</v>
      </c>
      <c r="AA48" s="43" t="s">
        <v>252</v>
      </c>
      <c r="AB48" s="57" t="s">
        <v>274</v>
      </c>
      <c r="AC48" s="25" t="s">
        <v>121</v>
      </c>
      <c r="AD48" s="32" t="s">
        <v>204</v>
      </c>
      <c r="AE48" s="34" t="s">
        <v>376</v>
      </c>
    </row>
    <row r="49" spans="1:31" s="4" customFormat="1" ht="15.75" outlineLevel="1">
      <c r="A49" s="131" t="s">
        <v>327</v>
      </c>
      <c r="B49" s="24"/>
      <c r="C49" s="74">
        <f>SUBTOTAL(9,C48:C48)</f>
        <v>2347873210</v>
      </c>
      <c r="D49" s="73"/>
      <c r="E49" s="74">
        <f>SUBTOTAL(9,E48:E48)</f>
        <v>23478732.1</v>
      </c>
      <c r="F49" s="128">
        <f>SUBTOTAL(9,F48:F48)</f>
        <v>2495943573</v>
      </c>
      <c r="G49" s="73"/>
      <c r="H49" s="74">
        <f>SUBTOTAL(9,H48:H48)</f>
        <v>24959435.73</v>
      </c>
      <c r="I49" s="113">
        <f>SUBTOTAL(9,I48:I48)</f>
        <v>2902727175</v>
      </c>
      <c r="J49" s="73"/>
      <c r="K49" s="74">
        <f>SUBTOTAL(9,K48:K48)</f>
        <v>29027271.75</v>
      </c>
      <c r="L49" s="113">
        <f>SUBTOTAL(9,L48:L48)</f>
        <v>2820464643</v>
      </c>
      <c r="M49" s="73"/>
      <c r="N49" s="74">
        <f>SUBTOTAL(9,N48:N48)</f>
        <v>28204646.43</v>
      </c>
      <c r="O49" s="113">
        <f aca="true" t="shared" si="16" ref="O49:U49">SUBTOTAL(9,O48:O48)</f>
        <v>0</v>
      </c>
      <c r="P49" s="113">
        <f t="shared" si="16"/>
        <v>0</v>
      </c>
      <c r="Q49" s="113">
        <f t="shared" si="16"/>
        <v>2000000</v>
      </c>
      <c r="R49" s="103">
        <f t="shared" si="16"/>
        <v>2000000</v>
      </c>
      <c r="S49" s="113">
        <f t="shared" si="16"/>
        <v>0</v>
      </c>
      <c r="T49" s="103">
        <f t="shared" si="16"/>
        <v>2000000</v>
      </c>
      <c r="U49" s="119">
        <f t="shared" si="16"/>
        <v>0</v>
      </c>
      <c r="V49" s="120"/>
      <c r="W49" s="120"/>
      <c r="X49" s="132"/>
      <c r="Y49" s="98"/>
      <c r="Z49" s="100"/>
      <c r="AA49" s="43"/>
      <c r="AB49" s="57"/>
      <c r="AC49" s="25"/>
      <c r="AD49" s="32"/>
      <c r="AE49" s="34"/>
    </row>
    <row r="50" spans="1:32" s="4" customFormat="1" ht="15.75" outlineLevel="2">
      <c r="A50" s="48" t="s">
        <v>162</v>
      </c>
      <c r="B50" s="24" t="s">
        <v>122</v>
      </c>
      <c r="C50" s="71">
        <v>8337258891</v>
      </c>
      <c r="D50" s="73">
        <v>0.02</v>
      </c>
      <c r="E50" s="71">
        <f>+C50*D50</f>
        <v>166745177.82</v>
      </c>
      <c r="F50" s="127">
        <v>8798068222</v>
      </c>
      <c r="G50" s="73">
        <v>0.02</v>
      </c>
      <c r="H50" s="71">
        <f>+F50*G50</f>
        <v>175961364.44</v>
      </c>
      <c r="I50" s="127">
        <v>9697595190</v>
      </c>
      <c r="J50" s="73">
        <v>0.02</v>
      </c>
      <c r="K50" s="71">
        <f>+I50*J50</f>
        <v>193951903.8</v>
      </c>
      <c r="L50" s="188">
        <v>9307360065</v>
      </c>
      <c r="M50" s="73">
        <v>0.02</v>
      </c>
      <c r="N50" s="71">
        <f>+L50*M50</f>
        <v>186147201.3</v>
      </c>
      <c r="O50" s="183">
        <v>6200000</v>
      </c>
      <c r="P50" s="113">
        <v>240000</v>
      </c>
      <c r="Q50" s="183">
        <v>10000</v>
      </c>
      <c r="R50" s="103">
        <f t="shared" si="0"/>
        <v>250000</v>
      </c>
      <c r="S50" s="183">
        <v>850000</v>
      </c>
      <c r="T50" s="103">
        <f t="shared" si="1"/>
        <v>-600000</v>
      </c>
      <c r="U50" s="119"/>
      <c r="V50" s="181">
        <v>9690000</v>
      </c>
      <c r="W50" s="120"/>
      <c r="X50" s="168"/>
      <c r="Y50" s="98" t="s">
        <v>426</v>
      </c>
      <c r="Z50" s="99">
        <v>44540</v>
      </c>
      <c r="AA50" s="43" t="s">
        <v>127</v>
      </c>
      <c r="AB50" s="57" t="s">
        <v>274</v>
      </c>
      <c r="AC50" s="25" t="s">
        <v>142</v>
      </c>
      <c r="AD50" s="32" t="s">
        <v>204</v>
      </c>
      <c r="AE50" s="78" t="s">
        <v>300</v>
      </c>
      <c r="AF50" s="124" t="s">
        <v>204</v>
      </c>
    </row>
    <row r="51" spans="1:31" s="4" customFormat="1" ht="38.25" outlineLevel="2">
      <c r="A51" s="48" t="s">
        <v>162</v>
      </c>
      <c r="B51" s="24" t="s">
        <v>123</v>
      </c>
      <c r="C51" s="71">
        <v>12341248637</v>
      </c>
      <c r="D51" s="73">
        <v>0.02</v>
      </c>
      <c r="E51" s="71">
        <f>+C51*D51</f>
        <v>246824972.74</v>
      </c>
      <c r="F51" s="127">
        <v>12333430465</v>
      </c>
      <c r="G51" s="73">
        <v>0.02</v>
      </c>
      <c r="H51" s="71">
        <f>+F51*G51</f>
        <v>246668609.3</v>
      </c>
      <c r="I51" s="127">
        <v>13206569013</v>
      </c>
      <c r="J51" s="73">
        <v>0.02</v>
      </c>
      <c r="K51" s="71">
        <f>+I51*J51</f>
        <v>264131380.26000002</v>
      </c>
      <c r="L51" s="188">
        <v>13485017526</v>
      </c>
      <c r="M51" s="73">
        <v>0.02</v>
      </c>
      <c r="N51" s="71">
        <f>+L51*M51</f>
        <v>269700350.52</v>
      </c>
      <c r="O51" s="183">
        <v>6000000</v>
      </c>
      <c r="P51" s="113">
        <v>12500000</v>
      </c>
      <c r="Q51" s="183">
        <v>7500000</v>
      </c>
      <c r="R51" s="103">
        <f t="shared" si="0"/>
        <v>20000000</v>
      </c>
      <c r="S51" s="183">
        <v>3932260</v>
      </c>
      <c r="T51" s="103">
        <f t="shared" si="1"/>
        <v>16067740</v>
      </c>
      <c r="U51" s="120">
        <v>16550000</v>
      </c>
      <c r="V51" s="181">
        <v>80000000</v>
      </c>
      <c r="W51" s="186"/>
      <c r="X51" s="168"/>
      <c r="Y51" s="98" t="s">
        <v>426</v>
      </c>
      <c r="Z51" s="99">
        <v>44540</v>
      </c>
      <c r="AA51" s="43" t="s">
        <v>253</v>
      </c>
      <c r="AB51" s="57" t="s">
        <v>274</v>
      </c>
      <c r="AC51" s="25" t="s">
        <v>9</v>
      </c>
      <c r="AD51" s="43" t="s">
        <v>301</v>
      </c>
      <c r="AE51" s="78" t="s">
        <v>300</v>
      </c>
    </row>
    <row r="52" spans="1:31" s="4" customFormat="1" ht="31.5" outlineLevel="1">
      <c r="A52" s="131" t="s">
        <v>328</v>
      </c>
      <c r="B52" s="24"/>
      <c r="C52" s="74">
        <f>SUBTOTAL(9,C50:C51)</f>
        <v>20678507528</v>
      </c>
      <c r="D52" s="73"/>
      <c r="E52" s="74">
        <f>SUBTOTAL(9,E50:E51)</f>
        <v>413570150.56</v>
      </c>
      <c r="F52" s="128">
        <f>SUBTOTAL(9,F50:F51)</f>
        <v>21131498687</v>
      </c>
      <c r="G52" s="73"/>
      <c r="H52" s="74">
        <f>SUBTOTAL(9,H50:H51)</f>
        <v>422629973.74</v>
      </c>
      <c r="I52" s="113">
        <f>SUBTOTAL(9,I50:I51)</f>
        <v>22904164203</v>
      </c>
      <c r="J52" s="73"/>
      <c r="K52" s="74">
        <f>SUBTOTAL(9,K50:K51)</f>
        <v>458083284.06000006</v>
      </c>
      <c r="L52" s="113">
        <f>SUBTOTAL(9,L50:L51)</f>
        <v>22792377591</v>
      </c>
      <c r="M52" s="73"/>
      <c r="N52" s="74">
        <f>SUBTOTAL(9,N50:N51)</f>
        <v>455847551.82</v>
      </c>
      <c r="O52" s="113">
        <f aca="true" t="shared" si="17" ref="O52:V52">SUBTOTAL(9,O50:O51)</f>
        <v>12200000</v>
      </c>
      <c r="P52" s="113">
        <f t="shared" si="17"/>
        <v>12740000</v>
      </c>
      <c r="Q52" s="113">
        <f t="shared" si="17"/>
        <v>7510000</v>
      </c>
      <c r="R52" s="103">
        <f t="shared" si="17"/>
        <v>20250000</v>
      </c>
      <c r="S52" s="113">
        <f t="shared" si="17"/>
        <v>4782260</v>
      </c>
      <c r="T52" s="103">
        <f t="shared" si="17"/>
        <v>15467740</v>
      </c>
      <c r="U52" s="119">
        <f t="shared" si="17"/>
        <v>16550000</v>
      </c>
      <c r="V52" s="119">
        <f t="shared" si="17"/>
        <v>89690000</v>
      </c>
      <c r="W52" s="120"/>
      <c r="X52"/>
      <c r="Y52" s="98"/>
      <c r="Z52" s="100"/>
      <c r="AA52" s="43"/>
      <c r="AB52" s="57"/>
      <c r="AC52" s="25"/>
      <c r="AD52" s="43"/>
      <c r="AE52" s="34"/>
    </row>
    <row r="53" spans="1:31" s="4" customFormat="1" ht="51" outlineLevel="2">
      <c r="A53" s="48" t="s">
        <v>163</v>
      </c>
      <c r="B53" s="24" t="s">
        <v>113</v>
      </c>
      <c r="C53" s="71">
        <v>4133854183</v>
      </c>
      <c r="D53" s="73">
        <v>0.01</v>
      </c>
      <c r="E53" s="71">
        <f>+C53*D53</f>
        <v>41338541.83</v>
      </c>
      <c r="F53" s="128">
        <v>4759385763</v>
      </c>
      <c r="G53" s="73">
        <v>0.01</v>
      </c>
      <c r="H53" s="71">
        <f>+F53*G53</f>
        <v>47593857.63</v>
      </c>
      <c r="I53" s="127">
        <v>4806419150</v>
      </c>
      <c r="J53" s="73">
        <v>0.01</v>
      </c>
      <c r="K53" s="71">
        <f>+I53*J53</f>
        <v>48064191.5</v>
      </c>
      <c r="L53" s="188">
        <v>4794850224</v>
      </c>
      <c r="M53" s="73">
        <v>0.01</v>
      </c>
      <c r="N53" s="71">
        <f>+L53*M53</f>
        <v>47948502.24</v>
      </c>
      <c r="O53" s="113">
        <v>0</v>
      </c>
      <c r="P53" s="113"/>
      <c r="Q53" s="113">
        <v>0</v>
      </c>
      <c r="R53" s="103">
        <f t="shared" si="0"/>
        <v>0</v>
      </c>
      <c r="S53" s="113"/>
      <c r="T53" s="103">
        <f t="shared" si="1"/>
        <v>0</v>
      </c>
      <c r="U53" s="119"/>
      <c r="V53" s="120" t="s">
        <v>204</v>
      </c>
      <c r="W53" s="120"/>
      <c r="X53" s="164"/>
      <c r="Y53" s="98" t="s">
        <v>426</v>
      </c>
      <c r="Z53" s="99">
        <v>44531</v>
      </c>
      <c r="AA53" s="25" t="s">
        <v>127</v>
      </c>
      <c r="AB53" s="57" t="s">
        <v>274</v>
      </c>
      <c r="AC53" s="25" t="s">
        <v>114</v>
      </c>
      <c r="AD53" s="25" t="s">
        <v>229</v>
      </c>
      <c r="AE53" s="34"/>
    </row>
    <row r="54" spans="1:31" s="4" customFormat="1" ht="126" customHeight="1" outlineLevel="2">
      <c r="A54" s="48" t="s">
        <v>163</v>
      </c>
      <c r="B54" s="24" t="s">
        <v>115</v>
      </c>
      <c r="C54" s="71">
        <v>873665614</v>
      </c>
      <c r="D54" s="73">
        <v>0.01</v>
      </c>
      <c r="E54" s="71">
        <f>+C54*D54</f>
        <v>8736656.14</v>
      </c>
      <c r="F54" s="128">
        <v>823619704</v>
      </c>
      <c r="G54" s="73">
        <v>0.01</v>
      </c>
      <c r="H54" s="71">
        <f>+F54*G54</f>
        <v>8236197.04</v>
      </c>
      <c r="I54" s="127">
        <v>815932437</v>
      </c>
      <c r="J54" s="73">
        <v>0.01</v>
      </c>
      <c r="K54" s="71">
        <f>+I54*J54</f>
        <v>8159324.37</v>
      </c>
      <c r="L54" s="188">
        <v>774324871</v>
      </c>
      <c r="M54" s="73">
        <v>0.01</v>
      </c>
      <c r="N54" s="71">
        <f>+L54*M54</f>
        <v>7743248.71</v>
      </c>
      <c r="O54" s="113">
        <v>0</v>
      </c>
      <c r="P54" s="113"/>
      <c r="Q54" s="113">
        <v>0</v>
      </c>
      <c r="R54" s="103">
        <f t="shared" si="0"/>
        <v>0</v>
      </c>
      <c r="S54" s="113"/>
      <c r="T54" s="103">
        <f t="shared" si="1"/>
        <v>0</v>
      </c>
      <c r="U54" s="119"/>
      <c r="V54" s="120" t="s">
        <v>204</v>
      </c>
      <c r="W54" s="120"/>
      <c r="X54" s="164"/>
      <c r="Y54" s="98" t="s">
        <v>426</v>
      </c>
      <c r="Z54" s="99">
        <v>44540</v>
      </c>
      <c r="AA54" s="26">
        <v>16</v>
      </c>
      <c r="AB54" s="57" t="s">
        <v>274</v>
      </c>
      <c r="AC54" s="25" t="s">
        <v>114</v>
      </c>
      <c r="AD54" s="32"/>
      <c r="AE54" s="34"/>
    </row>
    <row r="55" spans="1:31" s="4" customFormat="1" ht="51" outlineLevel="2">
      <c r="A55" s="48" t="s">
        <v>163</v>
      </c>
      <c r="B55" s="24" t="s">
        <v>116</v>
      </c>
      <c r="C55" s="71">
        <v>4755396793</v>
      </c>
      <c r="D55" s="73">
        <v>0.01</v>
      </c>
      <c r="E55" s="71">
        <f>+C55*D55</f>
        <v>47553967.93</v>
      </c>
      <c r="F55" s="128">
        <v>4758079377</v>
      </c>
      <c r="G55" s="73">
        <v>0.01</v>
      </c>
      <c r="H55" s="71">
        <f>+F55*G55</f>
        <v>47580793.77</v>
      </c>
      <c r="I55" s="127">
        <v>5285022009</v>
      </c>
      <c r="J55" s="73">
        <v>0.01</v>
      </c>
      <c r="K55" s="71">
        <f>+I55*J55</f>
        <v>52850220.09</v>
      </c>
      <c r="L55" s="188">
        <v>5160882164</v>
      </c>
      <c r="M55" s="73">
        <v>0.01</v>
      </c>
      <c r="N55" s="71">
        <f>+L55*M55</f>
        <v>51608821.64</v>
      </c>
      <c r="O55" s="113"/>
      <c r="P55" s="113"/>
      <c r="Q55" s="113"/>
      <c r="R55" s="103">
        <f t="shared" si="0"/>
        <v>0</v>
      </c>
      <c r="S55" s="113"/>
      <c r="T55" s="103">
        <f t="shared" si="1"/>
        <v>0</v>
      </c>
      <c r="U55" s="119"/>
      <c r="V55" s="120">
        <v>0</v>
      </c>
      <c r="W55" s="120"/>
      <c r="X55" s="97" t="s">
        <v>204</v>
      </c>
      <c r="Y55" s="98" t="s">
        <v>426</v>
      </c>
      <c r="Z55" s="99">
        <v>44540</v>
      </c>
      <c r="AA55" s="25" t="s">
        <v>254</v>
      </c>
      <c r="AB55" s="57" t="s">
        <v>274</v>
      </c>
      <c r="AC55" s="25" t="s">
        <v>114</v>
      </c>
      <c r="AD55" s="43" t="s">
        <v>303</v>
      </c>
      <c r="AE55" s="34"/>
    </row>
    <row r="56" spans="1:31" s="4" customFormat="1" ht="31.5" outlineLevel="1">
      <c r="A56" s="131" t="s">
        <v>329</v>
      </c>
      <c r="B56" s="24"/>
      <c r="C56" s="74">
        <f>SUBTOTAL(9,C53:C55)</f>
        <v>9762916590</v>
      </c>
      <c r="D56" s="73"/>
      <c r="E56" s="74">
        <f>SUBTOTAL(9,E53:E55)</f>
        <v>97629165.9</v>
      </c>
      <c r="F56" s="128">
        <f>SUBTOTAL(9,F53:F55)</f>
        <v>10341084844</v>
      </c>
      <c r="G56" s="73"/>
      <c r="H56" s="74">
        <f>SUBTOTAL(9,H53:H55)</f>
        <v>103410848.44</v>
      </c>
      <c r="I56" s="113">
        <f>SUBTOTAL(9,I53:I55)</f>
        <v>10907373596</v>
      </c>
      <c r="J56" s="73"/>
      <c r="K56" s="74">
        <f>SUBTOTAL(9,K53:K55)</f>
        <v>109073735.96000001</v>
      </c>
      <c r="L56" s="113">
        <f>SUBTOTAL(9,L53:L55)</f>
        <v>10730057259</v>
      </c>
      <c r="M56" s="73"/>
      <c r="N56" s="74">
        <f>SUBTOTAL(9,N53:N55)</f>
        <v>107300572.59</v>
      </c>
      <c r="O56" s="113">
        <f aca="true" t="shared" si="18" ref="O56:U56">SUBTOTAL(9,O53:O55)</f>
        <v>0</v>
      </c>
      <c r="P56" s="113">
        <f t="shared" si="18"/>
        <v>0</v>
      </c>
      <c r="Q56" s="113">
        <f t="shared" si="18"/>
        <v>0</v>
      </c>
      <c r="R56" s="103">
        <f t="shared" si="18"/>
        <v>0</v>
      </c>
      <c r="S56" s="113">
        <f t="shared" si="18"/>
        <v>0</v>
      </c>
      <c r="T56" s="103">
        <f t="shared" si="18"/>
        <v>0</v>
      </c>
      <c r="U56" s="119">
        <f t="shared" si="18"/>
        <v>0</v>
      </c>
      <c r="V56" s="120"/>
      <c r="W56" s="120"/>
      <c r="X56" s="97"/>
      <c r="Y56" s="98"/>
      <c r="Z56" s="100"/>
      <c r="AA56" s="25"/>
      <c r="AB56" s="57"/>
      <c r="AC56" s="25"/>
      <c r="AD56" s="43"/>
      <c r="AE56" s="34"/>
    </row>
    <row r="57" spans="1:31" s="4" customFormat="1" ht="38.25" outlineLevel="2">
      <c r="A57" s="48" t="s">
        <v>164</v>
      </c>
      <c r="B57" s="24" t="s">
        <v>117</v>
      </c>
      <c r="C57" s="71">
        <v>5082055582</v>
      </c>
      <c r="D57" s="73">
        <v>0.02</v>
      </c>
      <c r="E57" s="71">
        <f>+C57*D57</f>
        <v>101641111.64</v>
      </c>
      <c r="F57" s="128">
        <v>5250625303</v>
      </c>
      <c r="G57" s="73">
        <v>0.02</v>
      </c>
      <c r="H57" s="71">
        <f>+F57*G57</f>
        <v>105012506.06</v>
      </c>
      <c r="I57" s="127">
        <v>5330130445</v>
      </c>
      <c r="J57" s="73">
        <v>0.02</v>
      </c>
      <c r="K57" s="71">
        <f>+I57*J57</f>
        <v>106602608.9</v>
      </c>
      <c r="L57" s="188">
        <v>5672296225</v>
      </c>
      <c r="M57" s="73">
        <v>0.02</v>
      </c>
      <c r="N57" s="71">
        <f>+L57*M57</f>
        <v>113445924.5</v>
      </c>
      <c r="O57" s="113"/>
      <c r="P57" s="113"/>
      <c r="Q57" s="113"/>
      <c r="R57" s="103">
        <f t="shared" si="0"/>
        <v>0</v>
      </c>
      <c r="S57" s="113"/>
      <c r="T57" s="103">
        <f t="shared" si="1"/>
        <v>0</v>
      </c>
      <c r="U57" s="119"/>
      <c r="V57" s="120">
        <v>0</v>
      </c>
      <c r="W57" s="120"/>
      <c r="X57"/>
      <c r="Y57" s="98" t="s">
        <v>426</v>
      </c>
      <c r="Z57" s="99">
        <v>44540</v>
      </c>
      <c r="AA57" s="43" t="s">
        <v>370</v>
      </c>
      <c r="AB57" s="57" t="s">
        <v>274</v>
      </c>
      <c r="AC57" s="25" t="s">
        <v>142</v>
      </c>
      <c r="AD57" s="25" t="s">
        <v>304</v>
      </c>
      <c r="AE57" s="78" t="s">
        <v>300</v>
      </c>
    </row>
    <row r="58" spans="1:31" s="4" customFormat="1" ht="15.75" outlineLevel="1">
      <c r="A58" s="131" t="s">
        <v>330</v>
      </c>
      <c r="B58" s="24"/>
      <c r="C58" s="71">
        <f>SUBTOTAL(9,C57:C57)</f>
        <v>5082055582</v>
      </c>
      <c r="D58" s="73"/>
      <c r="E58" s="74">
        <f>SUBTOTAL(9,E57:E57)</f>
        <v>101641111.64</v>
      </c>
      <c r="F58" s="127">
        <f>SUBTOTAL(9,F57:F57)</f>
        <v>5250625303</v>
      </c>
      <c r="G58" s="73"/>
      <c r="H58" s="74">
        <f>SUBTOTAL(9,H57:H57)</f>
        <v>105012506.06</v>
      </c>
      <c r="I58" s="113">
        <f>SUBTOTAL(9,I57:I57)</f>
        <v>5330130445</v>
      </c>
      <c r="J58" s="73"/>
      <c r="K58" s="74">
        <f>SUBTOTAL(9,K57:K57)</f>
        <v>106602608.9</v>
      </c>
      <c r="L58" s="113">
        <f>SUBTOTAL(9,L57:L57)</f>
        <v>5672296225</v>
      </c>
      <c r="M58" s="73"/>
      <c r="N58" s="74">
        <f>SUBTOTAL(9,N57:N57)</f>
        <v>113445924.5</v>
      </c>
      <c r="O58" s="113">
        <f aca="true" t="shared" si="19" ref="O58:U58">SUBTOTAL(9,O57:O57)</f>
        <v>0</v>
      </c>
      <c r="P58" s="113">
        <f t="shared" si="19"/>
        <v>0</v>
      </c>
      <c r="Q58" s="113">
        <f t="shared" si="19"/>
        <v>0</v>
      </c>
      <c r="R58" s="103">
        <f t="shared" si="19"/>
        <v>0</v>
      </c>
      <c r="S58" s="113">
        <f t="shared" si="19"/>
        <v>0</v>
      </c>
      <c r="T58" s="103">
        <f t="shared" si="19"/>
        <v>0</v>
      </c>
      <c r="U58" s="119">
        <f t="shared" si="19"/>
        <v>0</v>
      </c>
      <c r="V58" s="120"/>
      <c r="W58" s="120"/>
      <c r="X58" s="97"/>
      <c r="Y58" s="98"/>
      <c r="Z58" s="100"/>
      <c r="AA58" s="43"/>
      <c r="AB58" s="57"/>
      <c r="AC58" s="25"/>
      <c r="AD58" s="25"/>
      <c r="AE58" s="34"/>
    </row>
    <row r="59" spans="1:31" s="4" customFormat="1" ht="38.25" outlineLevel="2">
      <c r="A59" s="48" t="s">
        <v>165</v>
      </c>
      <c r="B59" s="24" t="s">
        <v>118</v>
      </c>
      <c r="C59" s="74">
        <v>5264602799</v>
      </c>
      <c r="D59" s="73">
        <v>0.02</v>
      </c>
      <c r="E59" s="71">
        <f>+C59*D59</f>
        <v>105292055.98</v>
      </c>
      <c r="F59" s="128">
        <v>5421470067</v>
      </c>
      <c r="G59" s="73">
        <v>0.02</v>
      </c>
      <c r="H59" s="71">
        <f>+F59*G59</f>
        <v>108429401.34</v>
      </c>
      <c r="I59" s="127">
        <v>5942753226</v>
      </c>
      <c r="J59" s="73">
        <v>0.02</v>
      </c>
      <c r="K59" s="71">
        <f>+I59*J59</f>
        <v>118855064.52</v>
      </c>
      <c r="L59" s="188">
        <v>6006206925</v>
      </c>
      <c r="M59" s="73">
        <v>0.02</v>
      </c>
      <c r="N59" s="71">
        <f>+L59*M59</f>
        <v>120124138.5</v>
      </c>
      <c r="O59" s="113"/>
      <c r="P59" s="113"/>
      <c r="Q59" s="113"/>
      <c r="R59" s="103">
        <f t="shared" si="0"/>
        <v>0</v>
      </c>
      <c r="S59" s="113"/>
      <c r="T59" s="103">
        <f t="shared" si="1"/>
        <v>0</v>
      </c>
      <c r="U59" s="119"/>
      <c r="V59" s="120">
        <v>0</v>
      </c>
      <c r="W59" s="120"/>
      <c r="X59" s="97"/>
      <c r="Y59" s="98" t="s">
        <v>426</v>
      </c>
      <c r="Z59" s="99">
        <v>44540</v>
      </c>
      <c r="AA59" s="43" t="s">
        <v>255</v>
      </c>
      <c r="AB59" s="57" t="s">
        <v>274</v>
      </c>
      <c r="AC59" s="25" t="s">
        <v>119</v>
      </c>
      <c r="AD59" s="32" t="s">
        <v>204</v>
      </c>
      <c r="AE59" s="34"/>
    </row>
    <row r="60" spans="1:31" s="4" customFormat="1" ht="31.5" outlineLevel="1">
      <c r="A60" s="131" t="s">
        <v>331</v>
      </c>
      <c r="B60" s="24"/>
      <c r="C60" s="74">
        <f>SUBTOTAL(9,C59:C59)</f>
        <v>5264602799</v>
      </c>
      <c r="D60" s="73"/>
      <c r="E60" s="74">
        <f>SUBTOTAL(9,E59:E59)</f>
        <v>105292055.98</v>
      </c>
      <c r="F60" s="128">
        <f>SUBTOTAL(9,F59:F59)</f>
        <v>5421470067</v>
      </c>
      <c r="G60" s="73"/>
      <c r="H60" s="74">
        <f>SUBTOTAL(9,H59:H59)</f>
        <v>108429401.34</v>
      </c>
      <c r="I60" s="113">
        <f>SUBTOTAL(9,I59:I59)</f>
        <v>5942753226</v>
      </c>
      <c r="J60" s="73"/>
      <c r="K60" s="74">
        <f>SUBTOTAL(9,K59:K59)</f>
        <v>118855064.52</v>
      </c>
      <c r="L60" s="113">
        <f>SUBTOTAL(9,L59:L59)</f>
        <v>6006206925</v>
      </c>
      <c r="M60" s="73"/>
      <c r="N60" s="74">
        <f aca="true" t="shared" si="20" ref="N60:U60">SUBTOTAL(9,N59:N59)</f>
        <v>120124138.5</v>
      </c>
      <c r="O60" s="113">
        <f t="shared" si="20"/>
        <v>0</v>
      </c>
      <c r="P60" s="113">
        <f t="shared" si="20"/>
        <v>0</v>
      </c>
      <c r="Q60" s="113">
        <f t="shared" si="20"/>
        <v>0</v>
      </c>
      <c r="R60" s="103">
        <f t="shared" si="20"/>
        <v>0</v>
      </c>
      <c r="S60" s="113">
        <f t="shared" si="20"/>
        <v>0</v>
      </c>
      <c r="T60" s="103">
        <f t="shared" si="20"/>
        <v>0</v>
      </c>
      <c r="U60" s="119">
        <f t="shared" si="20"/>
        <v>0</v>
      </c>
      <c r="V60" s="187"/>
      <c r="W60" s="120"/>
      <c r="X60" s="132"/>
      <c r="Y60" s="98"/>
      <c r="Z60" s="100"/>
      <c r="AA60" s="43"/>
      <c r="AB60" s="57"/>
      <c r="AC60" s="25"/>
      <c r="AD60" s="32"/>
      <c r="AE60" s="34"/>
    </row>
    <row r="61" spans="1:31" s="4" customFormat="1" ht="38.25" outlineLevel="2">
      <c r="A61" s="48" t="s">
        <v>166</v>
      </c>
      <c r="B61" s="24" t="s">
        <v>120</v>
      </c>
      <c r="C61" s="71">
        <v>6438185104</v>
      </c>
      <c r="D61" s="73">
        <v>0.02</v>
      </c>
      <c r="E61" s="71">
        <f>+C61*D61</f>
        <v>128763702.08</v>
      </c>
      <c r="F61" s="127">
        <v>6751766427</v>
      </c>
      <c r="G61" s="73">
        <v>0.02</v>
      </c>
      <c r="H61" s="71">
        <f>+F61*G61</f>
        <v>135035328.54</v>
      </c>
      <c r="I61" s="127">
        <v>7318923270</v>
      </c>
      <c r="J61" s="73">
        <v>0.02</v>
      </c>
      <c r="K61" s="71">
        <f>+I61*J61</f>
        <v>146378465.4</v>
      </c>
      <c r="L61" s="188">
        <v>7341945610</v>
      </c>
      <c r="M61" s="73">
        <v>0.02</v>
      </c>
      <c r="N61" s="71">
        <f>+L61*M61</f>
        <v>146838912.20000002</v>
      </c>
      <c r="O61" s="113"/>
      <c r="P61" s="160">
        <v>2500000</v>
      </c>
      <c r="Q61" s="113"/>
      <c r="R61" s="103">
        <f t="shared" si="0"/>
        <v>2500000</v>
      </c>
      <c r="S61" s="113"/>
      <c r="T61" s="103">
        <f t="shared" si="1"/>
        <v>2500000</v>
      </c>
      <c r="U61" s="120">
        <v>0</v>
      </c>
      <c r="V61" s="182">
        <v>55251400</v>
      </c>
      <c r="W61" s="186"/>
      <c r="X61" s="189"/>
      <c r="Y61" s="98" t="s">
        <v>426</v>
      </c>
      <c r="Z61" s="99">
        <v>44540</v>
      </c>
      <c r="AA61" s="43" t="s">
        <v>256</v>
      </c>
      <c r="AB61" s="57" t="s">
        <v>274</v>
      </c>
      <c r="AC61" s="25" t="s">
        <v>79</v>
      </c>
      <c r="AD61" s="32" t="s">
        <v>204</v>
      </c>
      <c r="AE61" s="78" t="s">
        <v>300</v>
      </c>
    </row>
    <row r="62" spans="1:31" s="4" customFormat="1" ht="31.5" outlineLevel="1">
      <c r="A62" s="131" t="s">
        <v>332</v>
      </c>
      <c r="B62" s="24"/>
      <c r="C62" s="71">
        <f>SUBTOTAL(9,C61:C61)</f>
        <v>6438185104</v>
      </c>
      <c r="D62" s="73"/>
      <c r="E62" s="74">
        <f>SUBTOTAL(9,E61:E61)</f>
        <v>128763702.08</v>
      </c>
      <c r="F62" s="127">
        <f>SUBTOTAL(9,F61:F61)</f>
        <v>6751766427</v>
      </c>
      <c r="G62" s="73"/>
      <c r="H62" s="74">
        <f>SUBTOTAL(9,H61:H61)</f>
        <v>135035328.54</v>
      </c>
      <c r="I62" s="113">
        <f>SUBTOTAL(9,I61:I61)</f>
        <v>7318923270</v>
      </c>
      <c r="J62" s="73"/>
      <c r="K62" s="74">
        <f>SUBTOTAL(9,K61:K61)</f>
        <v>146378465.4</v>
      </c>
      <c r="L62" s="113">
        <f>SUBTOTAL(9,L61:L61)</f>
        <v>7341945610</v>
      </c>
      <c r="M62" s="73"/>
      <c r="N62" s="74">
        <f>SUBTOTAL(9,N61:N61)</f>
        <v>146838912.20000002</v>
      </c>
      <c r="O62" s="113">
        <f aca="true" t="shared" si="21" ref="O62:W62">SUBTOTAL(9,O61:O61)</f>
        <v>0</v>
      </c>
      <c r="P62" s="113">
        <f t="shared" si="21"/>
        <v>2500000</v>
      </c>
      <c r="Q62" s="113">
        <f t="shared" si="21"/>
        <v>0</v>
      </c>
      <c r="R62" s="103">
        <f t="shared" si="21"/>
        <v>2500000</v>
      </c>
      <c r="S62" s="113">
        <f t="shared" si="21"/>
        <v>0</v>
      </c>
      <c r="T62" s="103">
        <f t="shared" si="21"/>
        <v>2500000</v>
      </c>
      <c r="U62" s="119">
        <f t="shared" si="21"/>
        <v>0</v>
      </c>
      <c r="V62" s="119">
        <f t="shared" si="21"/>
        <v>55251400</v>
      </c>
      <c r="W62" s="119">
        <f t="shared" si="21"/>
        <v>0</v>
      </c>
      <c r="X62" s="154"/>
      <c r="Y62" s="98"/>
      <c r="Z62" s="100"/>
      <c r="AA62" s="43"/>
      <c r="AB62" s="57"/>
      <c r="AC62" s="25"/>
      <c r="AD62" s="32"/>
      <c r="AE62" s="34"/>
    </row>
    <row r="63" spans="1:31" s="4" customFormat="1" ht="38.25" outlineLevel="2">
      <c r="A63" s="48" t="s">
        <v>167</v>
      </c>
      <c r="B63" s="24" t="s">
        <v>80</v>
      </c>
      <c r="C63" s="74">
        <v>9125763258</v>
      </c>
      <c r="D63" s="73">
        <v>0.01</v>
      </c>
      <c r="E63" s="71">
        <f>+C63*D63</f>
        <v>91257632.58</v>
      </c>
      <c r="F63" s="127">
        <v>9533802526</v>
      </c>
      <c r="G63" s="73">
        <v>0.01</v>
      </c>
      <c r="H63" s="71">
        <f>+F63*G63</f>
        <v>95338025.26</v>
      </c>
      <c r="I63" s="127">
        <v>10177965688</v>
      </c>
      <c r="J63" s="73">
        <v>0.01</v>
      </c>
      <c r="K63" s="71">
        <f>+I63*J63</f>
        <v>101779656.88</v>
      </c>
      <c r="L63" s="188">
        <v>10369093188</v>
      </c>
      <c r="M63" s="73">
        <v>0.01</v>
      </c>
      <c r="N63" s="71">
        <f>+L63*M63</f>
        <v>103690931.88</v>
      </c>
      <c r="O63" s="113"/>
      <c r="P63" s="113"/>
      <c r="Q63" s="113">
        <v>103690932</v>
      </c>
      <c r="R63" s="103">
        <f t="shared" si="0"/>
        <v>103690932</v>
      </c>
      <c r="S63" s="113"/>
      <c r="T63" s="103">
        <f t="shared" si="1"/>
        <v>103690932</v>
      </c>
      <c r="U63" s="119"/>
      <c r="V63" s="120">
        <v>0</v>
      </c>
      <c r="W63" s="120"/>
      <c r="X63" s="97"/>
      <c r="Y63" s="98" t="s">
        <v>426</v>
      </c>
      <c r="Z63" s="99">
        <v>44540</v>
      </c>
      <c r="AA63" s="43" t="s">
        <v>257</v>
      </c>
      <c r="AB63" s="57" t="s">
        <v>274</v>
      </c>
      <c r="AC63" s="25" t="s">
        <v>307</v>
      </c>
      <c r="AD63" s="32" t="s">
        <v>204</v>
      </c>
      <c r="AE63" s="34"/>
    </row>
    <row r="64" spans="1:31" s="4" customFormat="1" ht="31.5" outlineLevel="1">
      <c r="A64" s="131" t="s">
        <v>333</v>
      </c>
      <c r="B64" s="24"/>
      <c r="C64" s="74">
        <f>SUBTOTAL(9,C63:C63)</f>
        <v>9125763258</v>
      </c>
      <c r="D64" s="73"/>
      <c r="E64" s="74">
        <f>SUBTOTAL(9,E63:E63)</f>
        <v>91257632.58</v>
      </c>
      <c r="F64" s="128">
        <f>SUBTOTAL(9,F63:F63)</f>
        <v>9533802526</v>
      </c>
      <c r="G64" s="73"/>
      <c r="H64" s="74">
        <f>SUBTOTAL(9,H63:H63)</f>
        <v>95338025.26</v>
      </c>
      <c r="I64" s="113">
        <f>SUBTOTAL(9,I63:I63)</f>
        <v>10177965688</v>
      </c>
      <c r="J64" s="73"/>
      <c r="K64" s="74">
        <f>SUBTOTAL(9,K63:K63)</f>
        <v>101779656.88</v>
      </c>
      <c r="L64" s="113">
        <f>SUBTOTAL(9,L63:L63)</f>
        <v>10369093188</v>
      </c>
      <c r="M64" s="73"/>
      <c r="N64" s="74">
        <f>SUBTOTAL(9,N63:N63)</f>
        <v>103690931.88</v>
      </c>
      <c r="O64" s="113">
        <f aca="true" t="shared" si="22" ref="O64:U64">SUBTOTAL(9,O63:O63)</f>
        <v>0</v>
      </c>
      <c r="P64" s="113">
        <f t="shared" si="22"/>
        <v>0</v>
      </c>
      <c r="Q64" s="113">
        <f t="shared" si="22"/>
        <v>103690932</v>
      </c>
      <c r="R64" s="103">
        <f t="shared" si="22"/>
        <v>103690932</v>
      </c>
      <c r="S64" s="113">
        <f t="shared" si="22"/>
        <v>0</v>
      </c>
      <c r="T64" s="103">
        <f t="shared" si="22"/>
        <v>103690932</v>
      </c>
      <c r="U64" s="119">
        <f t="shared" si="22"/>
        <v>0</v>
      </c>
      <c r="V64" s="120"/>
      <c r="W64" s="120"/>
      <c r="X64" s="97"/>
      <c r="Y64" s="98"/>
      <c r="Z64" s="100"/>
      <c r="AA64" s="43"/>
      <c r="AB64" s="57"/>
      <c r="AC64" s="25"/>
      <c r="AD64" s="32"/>
      <c r="AE64" s="34"/>
    </row>
    <row r="65" spans="1:31" s="4" customFormat="1" ht="105.75" customHeight="1" outlineLevel="2">
      <c r="A65" s="48" t="s">
        <v>168</v>
      </c>
      <c r="B65" s="24" t="s">
        <v>81</v>
      </c>
      <c r="C65" s="71">
        <v>836049553</v>
      </c>
      <c r="D65" s="73">
        <v>0.02</v>
      </c>
      <c r="E65" s="71">
        <f>+C65*D65</f>
        <v>16720991.06</v>
      </c>
      <c r="F65" s="127">
        <v>876728496</v>
      </c>
      <c r="G65" s="73">
        <v>0.02</v>
      </c>
      <c r="H65" s="71">
        <f>+F65*G65</f>
        <v>17534569.92</v>
      </c>
      <c r="I65" s="127">
        <v>942592520</v>
      </c>
      <c r="J65" s="73">
        <v>0.02</v>
      </c>
      <c r="K65" s="71">
        <f>+I65*J65</f>
        <v>18851850.400000002</v>
      </c>
      <c r="L65" s="188">
        <v>943443545</v>
      </c>
      <c r="M65" s="73">
        <v>0.02</v>
      </c>
      <c r="N65" s="71">
        <f>+L65*M65</f>
        <v>18868870.900000002</v>
      </c>
      <c r="O65" s="113">
        <v>0</v>
      </c>
      <c r="P65" s="113">
        <v>0</v>
      </c>
      <c r="Q65" s="113">
        <v>550000</v>
      </c>
      <c r="R65" s="103">
        <f t="shared" si="0"/>
        <v>550000</v>
      </c>
      <c r="S65" s="113"/>
      <c r="T65" s="103">
        <f t="shared" si="1"/>
        <v>550000</v>
      </c>
      <c r="U65" s="119"/>
      <c r="V65" s="120">
        <v>0</v>
      </c>
      <c r="W65" s="120"/>
      <c r="X65" s="97"/>
      <c r="Y65" s="98" t="s">
        <v>426</v>
      </c>
      <c r="Z65" s="99">
        <v>44540</v>
      </c>
      <c r="AA65" s="25" t="s">
        <v>244</v>
      </c>
      <c r="AB65" s="57" t="s">
        <v>274</v>
      </c>
      <c r="AC65" s="25" t="s">
        <v>142</v>
      </c>
      <c r="AD65" s="25" t="s">
        <v>230</v>
      </c>
      <c r="AE65" s="78" t="s">
        <v>381</v>
      </c>
    </row>
    <row r="66" spans="1:31" s="4" customFormat="1" ht="25.5" outlineLevel="2">
      <c r="A66" s="48" t="s">
        <v>168</v>
      </c>
      <c r="B66" s="24" t="s">
        <v>132</v>
      </c>
      <c r="C66" s="71">
        <v>77210746</v>
      </c>
      <c r="D66" s="73">
        <v>0.02</v>
      </c>
      <c r="E66" s="71">
        <f>+C66*D66</f>
        <v>1544214.92</v>
      </c>
      <c r="F66" s="127">
        <v>75563314</v>
      </c>
      <c r="G66" s="73">
        <v>0.02</v>
      </c>
      <c r="H66" s="71">
        <f>+F66*G66</f>
        <v>1511266.28</v>
      </c>
      <c r="I66" s="127">
        <v>75383451</v>
      </c>
      <c r="J66" s="73">
        <v>0.02</v>
      </c>
      <c r="K66" s="71">
        <f>+I66*J66</f>
        <v>1507669.02</v>
      </c>
      <c r="L66" s="188">
        <v>77130172</v>
      </c>
      <c r="M66" s="73">
        <v>0.02</v>
      </c>
      <c r="N66" s="71">
        <f>+L66*M66</f>
        <v>1542603.44</v>
      </c>
      <c r="O66" s="113">
        <v>0</v>
      </c>
      <c r="P66" s="113">
        <v>0</v>
      </c>
      <c r="Q66" s="113">
        <v>1542603</v>
      </c>
      <c r="R66" s="103">
        <f t="shared" si="0"/>
        <v>1542603</v>
      </c>
      <c r="S66" s="113"/>
      <c r="T66" s="103">
        <f t="shared" si="1"/>
        <v>1542603</v>
      </c>
      <c r="U66" s="119"/>
      <c r="V66" s="120">
        <v>0</v>
      </c>
      <c r="W66" s="120"/>
      <c r="X66" s="97"/>
      <c r="Y66" s="98" t="s">
        <v>426</v>
      </c>
      <c r="Z66" s="99">
        <v>44540</v>
      </c>
      <c r="AA66" s="26">
        <v>16</v>
      </c>
      <c r="AB66" s="57" t="s">
        <v>274</v>
      </c>
      <c r="AC66" s="25" t="s">
        <v>9</v>
      </c>
      <c r="AD66" s="32"/>
      <c r="AE66" s="78" t="s">
        <v>381</v>
      </c>
    </row>
    <row r="67" spans="1:31" s="4" customFormat="1" ht="25.5" outlineLevel="2">
      <c r="A67" s="48" t="s">
        <v>168</v>
      </c>
      <c r="B67" s="24" t="s">
        <v>133</v>
      </c>
      <c r="C67" s="71">
        <v>975514341</v>
      </c>
      <c r="D67" s="73">
        <v>0.02</v>
      </c>
      <c r="E67" s="71">
        <f>+C67*D67</f>
        <v>19510286.82</v>
      </c>
      <c r="F67" s="127">
        <v>999466640</v>
      </c>
      <c r="G67" s="73">
        <v>0.02</v>
      </c>
      <c r="H67" s="71">
        <f>+F67*G67</f>
        <v>19989332.8</v>
      </c>
      <c r="I67" s="127">
        <v>1098430596</v>
      </c>
      <c r="J67" s="73">
        <v>0.02</v>
      </c>
      <c r="K67" s="71">
        <f>+I67*J67</f>
        <v>21968611.92</v>
      </c>
      <c r="L67" s="188">
        <v>1146152501</v>
      </c>
      <c r="M67" s="73">
        <v>0.02</v>
      </c>
      <c r="N67" s="71">
        <f>+L67*M67</f>
        <v>22923050.02</v>
      </c>
      <c r="O67" s="113">
        <v>0</v>
      </c>
      <c r="P67" s="113">
        <v>0</v>
      </c>
      <c r="Q67" s="113">
        <v>900000</v>
      </c>
      <c r="R67" s="103">
        <f t="shared" si="0"/>
        <v>900000</v>
      </c>
      <c r="S67" s="113"/>
      <c r="T67" s="103">
        <f t="shared" si="1"/>
        <v>900000</v>
      </c>
      <c r="U67" s="119"/>
      <c r="V67" s="120">
        <v>0</v>
      </c>
      <c r="W67" s="120"/>
      <c r="X67" s="97"/>
      <c r="Y67" s="98" t="s">
        <v>426</v>
      </c>
      <c r="Z67" s="99">
        <v>44540</v>
      </c>
      <c r="AA67" s="25" t="s">
        <v>394</v>
      </c>
      <c r="AB67" s="57" t="s">
        <v>274</v>
      </c>
      <c r="AC67" s="25" t="s">
        <v>9</v>
      </c>
      <c r="AD67" s="32"/>
      <c r="AE67" s="78" t="s">
        <v>381</v>
      </c>
    </row>
    <row r="68" spans="1:31" s="4" customFormat="1" ht="15.75" outlineLevel="1">
      <c r="A68" s="131" t="s">
        <v>334</v>
      </c>
      <c r="B68" s="24"/>
      <c r="C68" s="71">
        <f>SUBTOTAL(9,C65:C67)</f>
        <v>1888774640</v>
      </c>
      <c r="D68" s="73"/>
      <c r="E68" s="74">
        <f>SUBTOTAL(9,E65:E67)</f>
        <v>37775492.8</v>
      </c>
      <c r="F68" s="127">
        <f>SUBTOTAL(9,F65:F67)</f>
        <v>1951758450</v>
      </c>
      <c r="G68" s="73"/>
      <c r="H68" s="74">
        <f>SUBTOTAL(9,H65:H67)</f>
        <v>39035169</v>
      </c>
      <c r="I68" s="113">
        <f>SUBTOTAL(9,I65:I67)</f>
        <v>2116406567</v>
      </c>
      <c r="J68" s="73"/>
      <c r="K68" s="74">
        <f>SUBTOTAL(9,K65:K67)</f>
        <v>42328131.34</v>
      </c>
      <c r="L68" s="113">
        <f>SUBTOTAL(9,L65:L67)</f>
        <v>2166726218</v>
      </c>
      <c r="M68" s="73"/>
      <c r="N68" s="74">
        <f>SUBTOTAL(9,N65:N67)</f>
        <v>43334524.36</v>
      </c>
      <c r="O68" s="113">
        <f aca="true" t="shared" si="23" ref="O68:U68">SUBTOTAL(9,O65:O67)</f>
        <v>0</v>
      </c>
      <c r="P68" s="113">
        <f t="shared" si="23"/>
        <v>0</v>
      </c>
      <c r="Q68" s="183">
        <f t="shared" si="23"/>
        <v>2992603</v>
      </c>
      <c r="R68" s="103">
        <f t="shared" si="23"/>
        <v>2992603</v>
      </c>
      <c r="S68" s="113">
        <f t="shared" si="23"/>
        <v>0</v>
      </c>
      <c r="T68" s="103">
        <f t="shared" si="23"/>
        <v>2992603</v>
      </c>
      <c r="U68" s="119">
        <f t="shared" si="23"/>
        <v>0</v>
      </c>
      <c r="V68" s="120"/>
      <c r="W68" s="120"/>
      <c r="X68" s="97"/>
      <c r="Y68" s="98"/>
      <c r="Z68" s="100"/>
      <c r="AA68" s="25"/>
      <c r="AB68" s="57"/>
      <c r="AC68" s="25"/>
      <c r="AD68" s="32"/>
      <c r="AE68" s="86"/>
    </row>
    <row r="69" spans="1:31" s="4" customFormat="1" ht="38.25" outlineLevel="2">
      <c r="A69" s="49" t="s">
        <v>169</v>
      </c>
      <c r="B69" s="24" t="s">
        <v>134</v>
      </c>
      <c r="C69" s="71">
        <v>5156198302</v>
      </c>
      <c r="D69" s="73">
        <v>0.02</v>
      </c>
      <c r="E69" s="71">
        <f>+C69*D69</f>
        <v>103123966.04</v>
      </c>
      <c r="F69" s="127">
        <v>5539802308</v>
      </c>
      <c r="G69" s="73">
        <v>0.02</v>
      </c>
      <c r="H69" s="71">
        <f>+F69*G69</f>
        <v>110796046.16</v>
      </c>
      <c r="I69" s="127">
        <v>6091023261</v>
      </c>
      <c r="J69" s="73">
        <v>0.02</v>
      </c>
      <c r="K69" s="71">
        <f>+I69*J69</f>
        <v>121820465.22</v>
      </c>
      <c r="L69" s="188">
        <v>5908542292</v>
      </c>
      <c r="M69" s="73">
        <v>0.02</v>
      </c>
      <c r="N69" s="71">
        <f>+L69*M69</f>
        <v>118170845.84</v>
      </c>
      <c r="O69" s="113">
        <v>0</v>
      </c>
      <c r="P69" s="113">
        <v>0</v>
      </c>
      <c r="Q69" s="113">
        <v>0</v>
      </c>
      <c r="R69" s="103">
        <f t="shared" si="0"/>
        <v>0</v>
      </c>
      <c r="S69" s="113"/>
      <c r="T69" s="103">
        <f t="shared" si="1"/>
        <v>0</v>
      </c>
      <c r="U69" s="119"/>
      <c r="V69" s="120">
        <v>0</v>
      </c>
      <c r="W69" s="120"/>
      <c r="X69" s="97" t="s">
        <v>204</v>
      </c>
      <c r="Y69" s="98" t="s">
        <v>426</v>
      </c>
      <c r="Z69" s="99">
        <v>44540</v>
      </c>
      <c r="AA69" s="25" t="s">
        <v>127</v>
      </c>
      <c r="AB69" s="57" t="s">
        <v>274</v>
      </c>
      <c r="AC69" s="25" t="s">
        <v>102</v>
      </c>
      <c r="AD69" s="25" t="s">
        <v>231</v>
      </c>
      <c r="AE69" s="78" t="s">
        <v>300</v>
      </c>
    </row>
    <row r="70" spans="1:31" s="4" customFormat="1" ht="15.75" outlineLevel="2">
      <c r="A70" s="49" t="s">
        <v>169</v>
      </c>
      <c r="B70" s="24" t="s">
        <v>135</v>
      </c>
      <c r="C70" s="71">
        <v>987970291</v>
      </c>
      <c r="D70" s="73">
        <v>0.02</v>
      </c>
      <c r="E70" s="71">
        <f>+C70*D70</f>
        <v>19759405.82</v>
      </c>
      <c r="F70" s="127">
        <v>974980520</v>
      </c>
      <c r="G70" s="73">
        <v>0.02</v>
      </c>
      <c r="H70" s="71">
        <f>+F70*G70</f>
        <v>19499610.400000002</v>
      </c>
      <c r="I70" s="127">
        <v>930367701</v>
      </c>
      <c r="J70" s="73">
        <v>0.02</v>
      </c>
      <c r="K70" s="71">
        <f>+I70*J70</f>
        <v>18607354.02</v>
      </c>
      <c r="L70" s="188">
        <v>872442311</v>
      </c>
      <c r="M70" s="73">
        <v>0.02</v>
      </c>
      <c r="N70" s="71">
        <f>+L70*M70</f>
        <v>17448846.22</v>
      </c>
      <c r="O70" s="113">
        <v>0</v>
      </c>
      <c r="P70" s="113">
        <v>0</v>
      </c>
      <c r="Q70" s="113">
        <v>0</v>
      </c>
      <c r="R70" s="103">
        <f t="shared" si="0"/>
        <v>0</v>
      </c>
      <c r="S70" s="113"/>
      <c r="T70" s="103">
        <f t="shared" si="1"/>
        <v>0</v>
      </c>
      <c r="U70" s="119"/>
      <c r="V70" s="120">
        <v>0</v>
      </c>
      <c r="W70" s="120"/>
      <c r="X70"/>
      <c r="Y70" s="98" t="s">
        <v>426</v>
      </c>
      <c r="Z70" s="99">
        <v>44540</v>
      </c>
      <c r="AA70" s="32" t="s">
        <v>218</v>
      </c>
      <c r="AB70" s="57" t="s">
        <v>274</v>
      </c>
      <c r="AC70" s="25" t="s">
        <v>102</v>
      </c>
      <c r="AD70" s="32"/>
      <c r="AE70" s="78" t="s">
        <v>300</v>
      </c>
    </row>
    <row r="71" spans="1:31" s="4" customFormat="1" ht="25.5" outlineLevel="2">
      <c r="A71" s="49" t="s">
        <v>169</v>
      </c>
      <c r="B71" s="24" t="s">
        <v>136</v>
      </c>
      <c r="C71" s="71">
        <v>4368912366</v>
      </c>
      <c r="D71" s="73">
        <v>0.02</v>
      </c>
      <c r="E71" s="71">
        <f>+C71*D71</f>
        <v>87378247.32000001</v>
      </c>
      <c r="F71" s="127">
        <v>4448739249</v>
      </c>
      <c r="G71" s="73">
        <v>0.02</v>
      </c>
      <c r="H71" s="71">
        <f>+F71*G71</f>
        <v>88974784.98</v>
      </c>
      <c r="I71" s="127">
        <v>4866206765</v>
      </c>
      <c r="J71" s="73">
        <v>0.02</v>
      </c>
      <c r="K71" s="71">
        <f>+I71*J71</f>
        <v>97324135.3</v>
      </c>
      <c r="L71" s="188">
        <v>5071747794</v>
      </c>
      <c r="M71" s="73">
        <v>0.02</v>
      </c>
      <c r="N71" s="71">
        <f>+L71*M71</f>
        <v>101434955.88</v>
      </c>
      <c r="O71" s="113">
        <v>0</v>
      </c>
      <c r="P71" s="113">
        <v>0</v>
      </c>
      <c r="Q71" s="113">
        <v>0</v>
      </c>
      <c r="R71" s="103">
        <f t="shared" si="0"/>
        <v>0</v>
      </c>
      <c r="S71" s="113"/>
      <c r="T71" s="103">
        <f t="shared" si="1"/>
        <v>0</v>
      </c>
      <c r="U71" s="119"/>
      <c r="V71" s="120">
        <v>0</v>
      </c>
      <c r="W71" s="120"/>
      <c r="X71" s="97" t="s">
        <v>204</v>
      </c>
      <c r="Y71" s="98" t="s">
        <v>426</v>
      </c>
      <c r="Z71" s="99">
        <v>44540</v>
      </c>
      <c r="AA71" s="25" t="s">
        <v>258</v>
      </c>
      <c r="AB71" s="57" t="s">
        <v>274</v>
      </c>
      <c r="AC71" s="25" t="s">
        <v>102</v>
      </c>
      <c r="AD71" s="32"/>
      <c r="AE71" s="78" t="s">
        <v>300</v>
      </c>
    </row>
    <row r="72" spans="1:31" s="4" customFormat="1" ht="31.5" outlineLevel="1">
      <c r="A72" s="130" t="s">
        <v>335</v>
      </c>
      <c r="B72" s="24"/>
      <c r="C72" s="74">
        <f>SUBTOTAL(9,C69:C71)</f>
        <v>10513080959</v>
      </c>
      <c r="D72" s="73"/>
      <c r="E72" s="74">
        <f>SUBTOTAL(9,E69:E71)</f>
        <v>210261619.18</v>
      </c>
      <c r="F72" s="128">
        <f>SUBTOTAL(9,F69:F71)</f>
        <v>10963522077</v>
      </c>
      <c r="G72" s="73"/>
      <c r="H72" s="74">
        <f>SUBTOTAL(9,H69:H71)</f>
        <v>219270441.54000002</v>
      </c>
      <c r="I72" s="113">
        <f>SUBTOTAL(9,I69:I71)</f>
        <v>11887597727</v>
      </c>
      <c r="J72" s="73"/>
      <c r="K72" s="74">
        <f>SUBTOTAL(9,K69:K71)</f>
        <v>237751954.54000002</v>
      </c>
      <c r="L72" s="113">
        <f>SUBTOTAL(9,L69:L71)</f>
        <v>11852732397</v>
      </c>
      <c r="M72" s="73"/>
      <c r="N72" s="74">
        <f>SUBTOTAL(9,N69:N71)</f>
        <v>237054647.94</v>
      </c>
      <c r="O72" s="113">
        <f aca="true" t="shared" si="24" ref="O72:U72">SUBTOTAL(9,O69:O71)</f>
        <v>0</v>
      </c>
      <c r="P72" s="113">
        <f t="shared" si="24"/>
        <v>0</v>
      </c>
      <c r="Q72" s="113">
        <f t="shared" si="24"/>
        <v>0</v>
      </c>
      <c r="R72" s="103">
        <f t="shared" si="24"/>
        <v>0</v>
      </c>
      <c r="S72" s="113">
        <f t="shared" si="24"/>
        <v>0</v>
      </c>
      <c r="T72" s="103">
        <f t="shared" si="24"/>
        <v>0</v>
      </c>
      <c r="U72" s="119">
        <f t="shared" si="24"/>
        <v>0</v>
      </c>
      <c r="V72" s="120"/>
      <c r="W72" s="120"/>
      <c r="X72" s="97"/>
      <c r="Y72" s="98"/>
      <c r="Z72" s="100"/>
      <c r="AA72" s="25"/>
      <c r="AB72" s="57"/>
      <c r="AC72" s="25"/>
      <c r="AD72" s="32"/>
      <c r="AE72" s="34"/>
    </row>
    <row r="73" spans="1:31" s="5" customFormat="1" ht="38.25" outlineLevel="2">
      <c r="A73" s="48" t="s">
        <v>170</v>
      </c>
      <c r="B73" s="24" t="s">
        <v>137</v>
      </c>
      <c r="C73" s="71">
        <v>13074243082</v>
      </c>
      <c r="D73" s="73">
        <v>0.02</v>
      </c>
      <c r="E73" s="71">
        <f>+C73*D73</f>
        <v>261484861.64000002</v>
      </c>
      <c r="F73" s="127">
        <v>13371810952</v>
      </c>
      <c r="G73" s="73">
        <v>0.02</v>
      </c>
      <c r="H73" s="71">
        <f>+F73*G73</f>
        <v>267436219.04</v>
      </c>
      <c r="I73" s="127">
        <v>14756405237</v>
      </c>
      <c r="J73" s="73">
        <v>0.02</v>
      </c>
      <c r="K73" s="71">
        <f>+I73*J73</f>
        <v>295128104.74</v>
      </c>
      <c r="L73" s="188">
        <v>15062465404</v>
      </c>
      <c r="M73" s="73">
        <v>0.02</v>
      </c>
      <c r="N73" s="71">
        <f>+L73*M73</f>
        <v>301249308.08</v>
      </c>
      <c r="O73" s="113"/>
      <c r="P73" s="113"/>
      <c r="Q73" s="113"/>
      <c r="R73" s="103">
        <f t="shared" si="0"/>
        <v>0</v>
      </c>
      <c r="S73" s="178">
        <v>0</v>
      </c>
      <c r="T73" s="103">
        <f t="shared" si="1"/>
        <v>0</v>
      </c>
      <c r="U73" s="119"/>
      <c r="V73" s="120">
        <v>0</v>
      </c>
      <c r="W73" s="120"/>
      <c r="X73" s="97"/>
      <c r="Y73" s="98" t="s">
        <v>426</v>
      </c>
      <c r="Z73" s="99">
        <v>44540</v>
      </c>
      <c r="AA73" s="43" t="s">
        <v>399</v>
      </c>
      <c r="AB73" s="57" t="s">
        <v>274</v>
      </c>
      <c r="AC73" s="25" t="s">
        <v>85</v>
      </c>
      <c r="AD73" s="25" t="s">
        <v>387</v>
      </c>
      <c r="AE73" s="78" t="s">
        <v>300</v>
      </c>
    </row>
    <row r="74" spans="1:31" s="5" customFormat="1" ht="31.5" outlineLevel="1">
      <c r="A74" s="131" t="s">
        <v>336</v>
      </c>
      <c r="B74" s="24"/>
      <c r="C74" s="71">
        <f>SUBTOTAL(9,C73:C73)</f>
        <v>13074243082</v>
      </c>
      <c r="D74" s="73"/>
      <c r="E74" s="74">
        <f>SUBTOTAL(9,E73:E73)</f>
        <v>261484861.64000002</v>
      </c>
      <c r="F74" s="127">
        <f>SUBTOTAL(9,F73:F73)</f>
        <v>13371810952</v>
      </c>
      <c r="G74" s="73"/>
      <c r="H74" s="74">
        <f>SUBTOTAL(9,H73:H73)</f>
        <v>267436219.04</v>
      </c>
      <c r="I74" s="113">
        <f>SUBTOTAL(9,I73:I73)</f>
        <v>14756405237</v>
      </c>
      <c r="J74" s="73"/>
      <c r="K74" s="74">
        <f>SUBTOTAL(9,K73:K73)</f>
        <v>295128104.74</v>
      </c>
      <c r="L74" s="113">
        <f>SUBTOTAL(9,L73:L73)</f>
        <v>15062465404</v>
      </c>
      <c r="M74" s="73"/>
      <c r="N74" s="74">
        <f>SUBTOTAL(9,N73:N73)</f>
        <v>301249308.08</v>
      </c>
      <c r="O74" s="113">
        <f aca="true" t="shared" si="25" ref="O74:U74">SUBTOTAL(9,O73:O73)</f>
        <v>0</v>
      </c>
      <c r="P74" s="113">
        <f t="shared" si="25"/>
        <v>0</v>
      </c>
      <c r="Q74" s="113">
        <f t="shared" si="25"/>
        <v>0</v>
      </c>
      <c r="R74" s="103">
        <f t="shared" si="25"/>
        <v>0</v>
      </c>
      <c r="S74" s="113">
        <f t="shared" si="25"/>
        <v>0</v>
      </c>
      <c r="T74" s="103">
        <f t="shared" si="25"/>
        <v>0</v>
      </c>
      <c r="U74" s="119">
        <f t="shared" si="25"/>
        <v>0</v>
      </c>
      <c r="V74" s="120"/>
      <c r="W74" s="120"/>
      <c r="X74" s="97"/>
      <c r="Y74" s="98"/>
      <c r="Z74" s="100"/>
      <c r="AA74" s="43"/>
      <c r="AB74" s="57"/>
      <c r="AC74" s="25"/>
      <c r="AD74" s="25"/>
      <c r="AE74" s="34"/>
    </row>
    <row r="75" spans="1:31" s="4" customFormat="1" ht="51" outlineLevel="2">
      <c r="A75" s="48" t="s">
        <v>171</v>
      </c>
      <c r="B75" s="24" t="s">
        <v>86</v>
      </c>
      <c r="C75" s="71">
        <v>9344710500</v>
      </c>
      <c r="D75" s="73">
        <v>0.01</v>
      </c>
      <c r="E75" s="71">
        <f>+C75*D75</f>
        <v>93447105</v>
      </c>
      <c r="F75" s="127">
        <v>9896139518</v>
      </c>
      <c r="G75" s="73">
        <v>0.01</v>
      </c>
      <c r="H75" s="71">
        <f>+F75*G75</f>
        <v>98961395.18</v>
      </c>
      <c r="I75" s="127">
        <v>10999578448</v>
      </c>
      <c r="J75" s="73">
        <v>0.01</v>
      </c>
      <c r="K75" s="71">
        <f>+I75*J75</f>
        <v>109995784.48</v>
      </c>
      <c r="L75" s="188">
        <v>10413074862</v>
      </c>
      <c r="M75" s="73">
        <v>0.01</v>
      </c>
      <c r="N75" s="71">
        <f>+L75*M75</f>
        <v>104130748.62</v>
      </c>
      <c r="O75" s="113">
        <v>0</v>
      </c>
      <c r="P75" s="113">
        <v>0</v>
      </c>
      <c r="Q75" s="113">
        <v>0</v>
      </c>
      <c r="R75" s="103">
        <f t="shared" si="0"/>
        <v>0</v>
      </c>
      <c r="S75" s="113"/>
      <c r="T75" s="103">
        <f t="shared" si="1"/>
        <v>0</v>
      </c>
      <c r="U75" s="119"/>
      <c r="V75" s="120">
        <v>0</v>
      </c>
      <c r="W75" s="120"/>
      <c r="X75" s="97" t="s">
        <v>204</v>
      </c>
      <c r="Y75" s="98" t="s">
        <v>426</v>
      </c>
      <c r="Z75" s="99">
        <v>44540</v>
      </c>
      <c r="AA75" s="25" t="s">
        <v>216</v>
      </c>
      <c r="AB75" s="57" t="s">
        <v>276</v>
      </c>
      <c r="AC75" s="25" t="s">
        <v>87</v>
      </c>
      <c r="AD75" s="206" t="s">
        <v>232</v>
      </c>
      <c r="AE75" s="78" t="s">
        <v>298</v>
      </c>
    </row>
    <row r="76" spans="1:31" s="4" customFormat="1" ht="51" outlineLevel="2">
      <c r="A76" s="48" t="s">
        <v>171</v>
      </c>
      <c r="B76" s="24" t="s">
        <v>88</v>
      </c>
      <c r="C76" s="71">
        <v>1138413700</v>
      </c>
      <c r="D76" s="73">
        <v>0.01</v>
      </c>
      <c r="E76" s="71">
        <f>+C76*D76</f>
        <v>11384137</v>
      </c>
      <c r="F76" s="127">
        <v>1080122649</v>
      </c>
      <c r="G76" s="73">
        <v>0.01</v>
      </c>
      <c r="H76" s="71">
        <f>+F76*G76</f>
        <v>10801226.49</v>
      </c>
      <c r="I76" s="127">
        <v>1030657080</v>
      </c>
      <c r="J76" s="73">
        <v>0.01</v>
      </c>
      <c r="K76" s="71">
        <f>+I76*J76</f>
        <v>10306570.8</v>
      </c>
      <c r="L76" s="188">
        <v>936802793</v>
      </c>
      <c r="M76" s="73">
        <v>0.01</v>
      </c>
      <c r="N76" s="71">
        <f>+L76*M76</f>
        <v>9368027.93</v>
      </c>
      <c r="O76" s="113">
        <v>0</v>
      </c>
      <c r="P76" s="113">
        <v>0</v>
      </c>
      <c r="Q76" s="113">
        <v>0</v>
      </c>
      <c r="R76" s="103">
        <f t="shared" si="0"/>
        <v>0</v>
      </c>
      <c r="S76" s="113"/>
      <c r="T76" s="103">
        <f t="shared" si="1"/>
        <v>0</v>
      </c>
      <c r="U76" s="119"/>
      <c r="V76" s="120">
        <v>0</v>
      </c>
      <c r="W76" s="120"/>
      <c r="X76" s="97"/>
      <c r="Y76" s="98" t="s">
        <v>426</v>
      </c>
      <c r="Z76" s="99">
        <v>44540</v>
      </c>
      <c r="AA76" s="26">
        <v>16</v>
      </c>
      <c r="AB76" s="57" t="s">
        <v>276</v>
      </c>
      <c r="AC76" s="25" t="s">
        <v>9</v>
      </c>
      <c r="AD76" s="207"/>
      <c r="AE76" s="78" t="s">
        <v>298</v>
      </c>
    </row>
    <row r="77" spans="1:31" s="4" customFormat="1" ht="51" outlineLevel="2">
      <c r="A77" s="48" t="s">
        <v>171</v>
      </c>
      <c r="B77" s="24" t="s">
        <v>203</v>
      </c>
      <c r="C77" s="71">
        <v>3098524900</v>
      </c>
      <c r="D77" s="73">
        <v>0.01</v>
      </c>
      <c r="E77" s="71">
        <f>+C77*D77</f>
        <v>30985249</v>
      </c>
      <c r="F77" s="127">
        <v>3166729414</v>
      </c>
      <c r="G77" s="73">
        <v>0.01</v>
      </c>
      <c r="H77" s="71">
        <f>+F77*G77</f>
        <v>31667294.14</v>
      </c>
      <c r="I77" s="127">
        <v>3467944945</v>
      </c>
      <c r="J77" s="73">
        <v>0.01</v>
      </c>
      <c r="K77" s="71">
        <f>+I77*J77</f>
        <v>34679449.45</v>
      </c>
      <c r="L77" s="188">
        <v>3705078646</v>
      </c>
      <c r="M77" s="73">
        <v>0.01</v>
      </c>
      <c r="N77" s="71">
        <f>+L77*M77</f>
        <v>37050786.46</v>
      </c>
      <c r="O77" s="113">
        <v>0</v>
      </c>
      <c r="P77" s="113">
        <v>0</v>
      </c>
      <c r="Q77" s="113">
        <v>0</v>
      </c>
      <c r="R77" s="103">
        <f t="shared" si="0"/>
        <v>0</v>
      </c>
      <c r="S77" s="113"/>
      <c r="T77" s="103">
        <f t="shared" si="1"/>
        <v>0</v>
      </c>
      <c r="U77" s="119"/>
      <c r="V77" s="120">
        <v>0</v>
      </c>
      <c r="W77" s="120"/>
      <c r="X77" s="97"/>
      <c r="Y77" s="98" t="s">
        <v>426</v>
      </c>
      <c r="Z77" s="99">
        <v>44540</v>
      </c>
      <c r="AA77" s="43" t="s">
        <v>259</v>
      </c>
      <c r="AB77" s="57" t="s">
        <v>276</v>
      </c>
      <c r="AC77" s="25" t="s">
        <v>9</v>
      </c>
      <c r="AD77" s="207"/>
      <c r="AE77" s="78" t="s">
        <v>298</v>
      </c>
    </row>
    <row r="78" spans="1:31" s="4" customFormat="1" ht="51" outlineLevel="2">
      <c r="A78" s="48" t="s">
        <v>171</v>
      </c>
      <c r="B78" s="24" t="s">
        <v>89</v>
      </c>
      <c r="C78" s="71">
        <v>338515400</v>
      </c>
      <c r="D78" s="73">
        <v>0.01</v>
      </c>
      <c r="E78" s="71">
        <f>+C78*D78</f>
        <v>3385154</v>
      </c>
      <c r="F78" s="127">
        <v>391375590</v>
      </c>
      <c r="G78" s="73">
        <v>0.01</v>
      </c>
      <c r="H78" s="71">
        <f>+F78*G78</f>
        <v>3913755.9</v>
      </c>
      <c r="I78" s="127">
        <v>391564040</v>
      </c>
      <c r="J78" s="73">
        <v>0.01</v>
      </c>
      <c r="K78" s="71">
        <f>+I78*J78</f>
        <v>3915640.4</v>
      </c>
      <c r="L78" s="188">
        <v>521403384</v>
      </c>
      <c r="M78" s="73">
        <v>0.01</v>
      </c>
      <c r="N78" s="71">
        <f>+L78*M78</f>
        <v>5214033.84</v>
      </c>
      <c r="O78" s="113">
        <v>0</v>
      </c>
      <c r="P78" s="113">
        <v>0</v>
      </c>
      <c r="Q78" s="113">
        <v>0</v>
      </c>
      <c r="R78" s="103">
        <f t="shared" si="0"/>
        <v>0</v>
      </c>
      <c r="S78" s="113"/>
      <c r="T78" s="103">
        <f t="shared" si="1"/>
        <v>0</v>
      </c>
      <c r="U78" s="119"/>
      <c r="V78" s="120">
        <v>0</v>
      </c>
      <c r="W78" s="120"/>
      <c r="X78" s="97" t="s">
        <v>204</v>
      </c>
      <c r="Y78" s="98" t="s">
        <v>426</v>
      </c>
      <c r="Z78" s="99">
        <v>44540</v>
      </c>
      <c r="AA78" s="33">
        <v>29</v>
      </c>
      <c r="AB78" s="57" t="s">
        <v>276</v>
      </c>
      <c r="AC78" s="25" t="s">
        <v>9</v>
      </c>
      <c r="AD78" s="207"/>
      <c r="AE78" s="78" t="s">
        <v>298</v>
      </c>
    </row>
    <row r="79" spans="1:31" s="4" customFormat="1" ht="51" outlineLevel="2">
      <c r="A79" s="48" t="s">
        <v>171</v>
      </c>
      <c r="B79" s="24" t="s">
        <v>90</v>
      </c>
      <c r="C79" s="71">
        <v>4124137400</v>
      </c>
      <c r="D79" s="73">
        <v>0.01</v>
      </c>
      <c r="E79" s="71">
        <f>+C79*D79</f>
        <v>41241374</v>
      </c>
      <c r="F79" s="127">
        <v>4229444751</v>
      </c>
      <c r="G79" s="73">
        <v>0.01</v>
      </c>
      <c r="H79" s="71">
        <f>+F79*G79</f>
        <v>42294447.51</v>
      </c>
      <c r="I79" s="127">
        <v>4510327759</v>
      </c>
      <c r="J79" s="73">
        <v>0.01</v>
      </c>
      <c r="K79" s="71">
        <f>+I79*J79</f>
        <v>45103277.59</v>
      </c>
      <c r="L79" s="188">
        <v>4675406885</v>
      </c>
      <c r="M79" s="73">
        <v>0.01</v>
      </c>
      <c r="N79" s="71">
        <f>+L79*M79</f>
        <v>46754068.85</v>
      </c>
      <c r="O79" s="113">
        <v>0</v>
      </c>
      <c r="P79" s="113">
        <v>0</v>
      </c>
      <c r="Q79" s="113">
        <v>0</v>
      </c>
      <c r="R79" s="103">
        <f t="shared" si="0"/>
        <v>0</v>
      </c>
      <c r="S79" s="113"/>
      <c r="T79" s="103">
        <f t="shared" si="1"/>
        <v>0</v>
      </c>
      <c r="U79" s="119"/>
      <c r="V79" s="120">
        <v>0</v>
      </c>
      <c r="W79" s="120"/>
      <c r="X79" s="97" t="s">
        <v>204</v>
      </c>
      <c r="Y79" s="98" t="s">
        <v>426</v>
      </c>
      <c r="Z79" s="99">
        <v>44540</v>
      </c>
      <c r="AA79" s="25" t="s">
        <v>215</v>
      </c>
      <c r="AB79" s="57" t="s">
        <v>276</v>
      </c>
      <c r="AC79" s="25" t="s">
        <v>9</v>
      </c>
      <c r="AD79" s="208"/>
      <c r="AE79" s="78" t="s">
        <v>298</v>
      </c>
    </row>
    <row r="80" spans="1:31" s="4" customFormat="1" ht="31.5" outlineLevel="1">
      <c r="A80" s="131" t="s">
        <v>337</v>
      </c>
      <c r="B80" s="24"/>
      <c r="C80" s="71">
        <f>SUBTOTAL(9,C75:C79)</f>
        <v>18044301900</v>
      </c>
      <c r="D80" s="107"/>
      <c r="E80" s="74">
        <f>SUBTOTAL(9,E75:E79)</f>
        <v>180443019</v>
      </c>
      <c r="F80" s="127">
        <f>SUBTOTAL(9,F75:F79)</f>
        <v>18763811922</v>
      </c>
      <c r="G80" s="107"/>
      <c r="H80" s="74">
        <f>SUBTOTAL(9,H75:H79)</f>
        <v>187638119.22</v>
      </c>
      <c r="I80" s="113">
        <f>SUBTOTAL(9,I75:I79)</f>
        <v>20400072272</v>
      </c>
      <c r="J80" s="107"/>
      <c r="K80" s="74">
        <f>SUBTOTAL(9,K75:K79)</f>
        <v>204000722.72000003</v>
      </c>
      <c r="L80" s="113">
        <f>SUBTOTAL(9,L75:L79)</f>
        <v>20251766570</v>
      </c>
      <c r="M80" s="107"/>
      <c r="N80" s="74">
        <f>SUBTOTAL(9,N75:N79)</f>
        <v>202517665.70000002</v>
      </c>
      <c r="O80" s="113">
        <f aca="true" t="shared" si="26" ref="O80:U80">SUBTOTAL(9,O75:O79)</f>
        <v>0</v>
      </c>
      <c r="P80" s="113">
        <f t="shared" si="26"/>
        <v>0</v>
      </c>
      <c r="Q80" s="113">
        <f t="shared" si="26"/>
        <v>0</v>
      </c>
      <c r="R80" s="103">
        <f t="shared" si="26"/>
        <v>0</v>
      </c>
      <c r="S80" s="113">
        <f t="shared" si="26"/>
        <v>0</v>
      </c>
      <c r="T80" s="103">
        <f t="shared" si="26"/>
        <v>0</v>
      </c>
      <c r="U80" s="119">
        <f t="shared" si="26"/>
        <v>0</v>
      </c>
      <c r="V80" s="120"/>
      <c r="W80" s="120"/>
      <c r="X80" s="97"/>
      <c r="Y80" s="98"/>
      <c r="Z80" s="100"/>
      <c r="AA80" s="25"/>
      <c r="AB80" s="57"/>
      <c r="AC80" s="25"/>
      <c r="AD80" s="32"/>
      <c r="AE80" s="34"/>
    </row>
    <row r="81" spans="1:31" s="4" customFormat="1" ht="38.25" outlineLevel="2">
      <c r="A81" s="48" t="s">
        <v>172</v>
      </c>
      <c r="B81" s="24" t="s">
        <v>91</v>
      </c>
      <c r="C81" s="71">
        <v>4007976557</v>
      </c>
      <c r="D81" s="107">
        <v>0.02</v>
      </c>
      <c r="E81" s="71">
        <f>+C81*D81</f>
        <v>80159531.14</v>
      </c>
      <c r="F81" s="127">
        <v>4376399390</v>
      </c>
      <c r="G81" s="107">
        <v>0.02</v>
      </c>
      <c r="H81" s="71">
        <f>+F81*G81</f>
        <v>87527987.8</v>
      </c>
      <c r="I81" s="127">
        <v>4831218959</v>
      </c>
      <c r="J81" s="107">
        <v>0.02</v>
      </c>
      <c r="K81" s="71">
        <f>+I81*J81</f>
        <v>96624379.18</v>
      </c>
      <c r="L81" s="188">
        <v>4800849968</v>
      </c>
      <c r="M81" s="107">
        <v>0.02</v>
      </c>
      <c r="N81" s="71">
        <f>+L81*M81</f>
        <v>96016999.36</v>
      </c>
      <c r="O81" s="113">
        <v>0</v>
      </c>
      <c r="P81" s="113">
        <v>0</v>
      </c>
      <c r="Q81" s="113">
        <v>0</v>
      </c>
      <c r="R81" s="103">
        <f t="shared" si="0"/>
        <v>0</v>
      </c>
      <c r="S81" s="113"/>
      <c r="T81" s="103">
        <f t="shared" si="1"/>
        <v>0</v>
      </c>
      <c r="U81" s="119"/>
      <c r="V81" s="121">
        <v>0</v>
      </c>
      <c r="W81" s="121"/>
      <c r="X81" s="97"/>
      <c r="Y81" s="98" t="s">
        <v>426</v>
      </c>
      <c r="Z81" s="99">
        <v>44540</v>
      </c>
      <c r="AA81" s="25" t="s">
        <v>127</v>
      </c>
      <c r="AB81" s="57" t="s">
        <v>274</v>
      </c>
      <c r="AC81" s="25" t="s">
        <v>30</v>
      </c>
      <c r="AD81" s="25" t="s">
        <v>233</v>
      </c>
      <c r="AE81" s="34" t="s">
        <v>300</v>
      </c>
    </row>
    <row r="82" spans="1:31" s="4" customFormat="1" ht="38.25" outlineLevel="2">
      <c r="A82" s="48" t="s">
        <v>172</v>
      </c>
      <c r="B82" s="24" t="s">
        <v>92</v>
      </c>
      <c r="C82" s="71">
        <v>1055391634</v>
      </c>
      <c r="D82" s="107">
        <v>0.02</v>
      </c>
      <c r="E82" s="71">
        <f>+C82*D82</f>
        <v>21107832.68</v>
      </c>
      <c r="F82" s="127">
        <v>1120507851</v>
      </c>
      <c r="G82" s="107">
        <v>0.02</v>
      </c>
      <c r="H82" s="71">
        <f>+F82*G82</f>
        <v>22410157.02</v>
      </c>
      <c r="I82" s="127">
        <v>1152539289</v>
      </c>
      <c r="J82" s="107">
        <v>0.02</v>
      </c>
      <c r="K82" s="71">
        <f>+I82*J82</f>
        <v>23050785.78</v>
      </c>
      <c r="L82" s="188">
        <v>1155440274</v>
      </c>
      <c r="M82" s="107">
        <v>0.02</v>
      </c>
      <c r="N82" s="71">
        <f>+L82*M82</f>
        <v>23108805.48</v>
      </c>
      <c r="O82" s="113">
        <v>0</v>
      </c>
      <c r="P82" s="113">
        <v>0</v>
      </c>
      <c r="Q82" s="113">
        <v>0</v>
      </c>
      <c r="R82" s="103">
        <f t="shared" si="0"/>
        <v>0</v>
      </c>
      <c r="S82" s="113"/>
      <c r="T82" s="103">
        <f t="shared" si="1"/>
        <v>0</v>
      </c>
      <c r="U82" s="119"/>
      <c r="V82" s="121">
        <v>0</v>
      </c>
      <c r="W82" s="121"/>
      <c r="X82" s="97"/>
      <c r="Y82" s="98" t="s">
        <v>426</v>
      </c>
      <c r="Z82" s="99">
        <v>44540</v>
      </c>
      <c r="AA82" s="25" t="s">
        <v>214</v>
      </c>
      <c r="AB82" s="57" t="s">
        <v>274</v>
      </c>
      <c r="AC82" s="25" t="s">
        <v>30</v>
      </c>
      <c r="AD82" s="32"/>
      <c r="AE82" s="34" t="s">
        <v>300</v>
      </c>
    </row>
    <row r="83" spans="1:31" s="4" customFormat="1" ht="38.25" outlineLevel="2">
      <c r="A83" s="48" t="s">
        <v>172</v>
      </c>
      <c r="B83" s="24" t="s">
        <v>93</v>
      </c>
      <c r="C83" s="71">
        <v>5063234221</v>
      </c>
      <c r="D83" s="107">
        <v>0.02</v>
      </c>
      <c r="E83" s="71">
        <f>+C83*D83</f>
        <v>101264684.42</v>
      </c>
      <c r="F83" s="127">
        <v>5326765676</v>
      </c>
      <c r="G83" s="107">
        <v>0.02</v>
      </c>
      <c r="H83" s="71">
        <f>+F83*G83</f>
        <v>106535313.52</v>
      </c>
      <c r="I83" s="127">
        <v>5867795818</v>
      </c>
      <c r="J83" s="107">
        <v>0.02</v>
      </c>
      <c r="K83" s="71">
        <f>+I83*J83</f>
        <v>117355916.36</v>
      </c>
      <c r="L83" s="188">
        <v>6343551726</v>
      </c>
      <c r="M83" s="107">
        <v>0.02</v>
      </c>
      <c r="N83" s="71">
        <f>+L83*M83</f>
        <v>126871034.52</v>
      </c>
      <c r="O83" s="113">
        <v>0</v>
      </c>
      <c r="P83" s="113">
        <v>0</v>
      </c>
      <c r="Q83" s="113">
        <v>0</v>
      </c>
      <c r="R83" s="103">
        <f t="shared" si="0"/>
        <v>0</v>
      </c>
      <c r="S83" s="113"/>
      <c r="T83" s="103">
        <f t="shared" si="1"/>
        <v>0</v>
      </c>
      <c r="U83" s="119"/>
      <c r="V83" s="121">
        <v>0</v>
      </c>
      <c r="W83" s="121"/>
      <c r="X83" s="97"/>
      <c r="Y83" s="98" t="s">
        <v>426</v>
      </c>
      <c r="Z83" s="99">
        <v>44540</v>
      </c>
      <c r="AA83" s="25" t="s">
        <v>260</v>
      </c>
      <c r="AB83" s="57" t="s">
        <v>274</v>
      </c>
      <c r="AC83" s="25" t="s">
        <v>30</v>
      </c>
      <c r="AD83" s="32"/>
      <c r="AE83" s="34" t="s">
        <v>300</v>
      </c>
    </row>
    <row r="84" spans="1:31" s="4" customFormat="1" ht="38.25" outlineLevel="2">
      <c r="A84" s="48" t="s">
        <v>172</v>
      </c>
      <c r="B84" s="29" t="s">
        <v>47</v>
      </c>
      <c r="C84" s="71">
        <v>88596978</v>
      </c>
      <c r="D84" s="107">
        <v>0.02</v>
      </c>
      <c r="E84" s="71">
        <f>+C84*D84</f>
        <v>1771939.56</v>
      </c>
      <c r="F84" s="127">
        <v>87830710</v>
      </c>
      <c r="G84" s="107">
        <v>0.02</v>
      </c>
      <c r="H84" s="71">
        <f>+F84*G84</f>
        <v>1756614.2</v>
      </c>
      <c r="I84" s="127">
        <v>90054978</v>
      </c>
      <c r="J84" s="107">
        <v>0.02</v>
      </c>
      <c r="K84" s="71">
        <f>+I84*J84</f>
        <v>1801099.56</v>
      </c>
      <c r="L84" s="188">
        <v>89751263</v>
      </c>
      <c r="M84" s="107">
        <v>0.02</v>
      </c>
      <c r="N84" s="71">
        <f>+L84*M84</f>
        <v>1795025.26</v>
      </c>
      <c r="O84" s="113">
        <v>0</v>
      </c>
      <c r="P84" s="113">
        <v>0</v>
      </c>
      <c r="Q84" s="113">
        <v>0</v>
      </c>
      <c r="R84" s="103">
        <f t="shared" si="0"/>
        <v>0</v>
      </c>
      <c r="S84" s="113"/>
      <c r="T84" s="103">
        <f t="shared" si="1"/>
        <v>0</v>
      </c>
      <c r="U84" s="119"/>
      <c r="V84" s="121">
        <v>0</v>
      </c>
      <c r="W84" s="121"/>
      <c r="X84" s="97"/>
      <c r="Y84" s="98" t="s">
        <v>426</v>
      </c>
      <c r="Z84" s="99">
        <v>44540</v>
      </c>
      <c r="AA84" s="30"/>
      <c r="AB84" s="57" t="s">
        <v>274</v>
      </c>
      <c r="AC84" s="25" t="s">
        <v>30</v>
      </c>
      <c r="AD84" s="35"/>
      <c r="AE84" s="34" t="s">
        <v>300</v>
      </c>
    </row>
    <row r="85" spans="1:31" s="4" customFormat="1" ht="38.25" outlineLevel="2">
      <c r="A85" s="48" t="s">
        <v>172</v>
      </c>
      <c r="B85" s="24" t="s">
        <v>94</v>
      </c>
      <c r="C85" s="71">
        <v>136627611</v>
      </c>
      <c r="D85" s="107">
        <v>0.02</v>
      </c>
      <c r="E85" s="71">
        <f>+C85*D85</f>
        <v>2732552.22</v>
      </c>
      <c r="F85" s="127">
        <v>119112930</v>
      </c>
      <c r="G85" s="107">
        <v>0.02</v>
      </c>
      <c r="H85" s="71">
        <f>+F85*G85</f>
        <v>2382258.6</v>
      </c>
      <c r="I85" s="127">
        <v>133631874</v>
      </c>
      <c r="J85" s="107">
        <v>0.02</v>
      </c>
      <c r="K85" s="71">
        <f>+I85*J85</f>
        <v>2672637.48</v>
      </c>
      <c r="L85" s="188">
        <v>141519094</v>
      </c>
      <c r="M85" s="107">
        <v>0.02</v>
      </c>
      <c r="N85" s="71">
        <f>+L85*M85</f>
        <v>2830381.88</v>
      </c>
      <c r="O85" s="113">
        <v>0</v>
      </c>
      <c r="P85" s="113">
        <v>0</v>
      </c>
      <c r="Q85" s="113">
        <v>0</v>
      </c>
      <c r="R85" s="103">
        <f t="shared" si="0"/>
        <v>0</v>
      </c>
      <c r="S85" s="113"/>
      <c r="T85" s="103">
        <f t="shared" si="1"/>
        <v>0</v>
      </c>
      <c r="U85" s="119"/>
      <c r="V85" s="121">
        <v>0</v>
      </c>
      <c r="W85" s="121"/>
      <c r="X85" s="97"/>
      <c r="Y85" s="98" t="s">
        <v>426</v>
      </c>
      <c r="Z85" s="99">
        <v>44540</v>
      </c>
      <c r="AA85" s="25" t="s">
        <v>95</v>
      </c>
      <c r="AB85" s="57" t="s">
        <v>274</v>
      </c>
      <c r="AC85" s="25" t="s">
        <v>30</v>
      </c>
      <c r="AD85" s="32"/>
      <c r="AE85" s="34" t="s">
        <v>300</v>
      </c>
    </row>
    <row r="86" spans="1:31" s="4" customFormat="1" ht="31.5" outlineLevel="1">
      <c r="A86" s="131" t="s">
        <v>338</v>
      </c>
      <c r="B86" s="24"/>
      <c r="C86" s="71">
        <f>SUBTOTAL(9,C81:C85)</f>
        <v>10351827001</v>
      </c>
      <c r="D86" s="107"/>
      <c r="E86" s="74">
        <f>SUBTOTAL(9,E81:E85)</f>
        <v>207036540.02</v>
      </c>
      <c r="F86" s="127">
        <f>SUBTOTAL(9,F81:F85)</f>
        <v>11030616557</v>
      </c>
      <c r="G86" s="107"/>
      <c r="H86" s="74">
        <f>SUBTOTAL(9,H81:H85)</f>
        <v>220612331.13999996</v>
      </c>
      <c r="I86" s="113">
        <f>SUBTOTAL(9,I81:I85)</f>
        <v>12075240918</v>
      </c>
      <c r="J86" s="107"/>
      <c r="K86" s="74">
        <f>SUBTOTAL(9,K81:K85)</f>
        <v>241504818.35999998</v>
      </c>
      <c r="L86" s="113">
        <f>SUBTOTAL(9,L81:L85)</f>
        <v>12531112325</v>
      </c>
      <c r="M86" s="107"/>
      <c r="N86" s="74">
        <f>SUBTOTAL(9,N81:N85)</f>
        <v>250622246.5</v>
      </c>
      <c r="O86" s="113">
        <f aca="true" t="shared" si="27" ref="O86:U86">SUBTOTAL(9,O81:O85)</f>
        <v>0</v>
      </c>
      <c r="P86" s="113">
        <f t="shared" si="27"/>
        <v>0</v>
      </c>
      <c r="Q86" s="113">
        <f t="shared" si="27"/>
        <v>0</v>
      </c>
      <c r="R86" s="103">
        <f t="shared" si="27"/>
        <v>0</v>
      </c>
      <c r="S86" s="113">
        <f t="shared" si="27"/>
        <v>0</v>
      </c>
      <c r="T86" s="103">
        <f t="shared" si="27"/>
        <v>0</v>
      </c>
      <c r="U86" s="119">
        <f t="shared" si="27"/>
        <v>0</v>
      </c>
      <c r="V86" s="121"/>
      <c r="W86" s="121"/>
      <c r="X86" s="97"/>
      <c r="Y86" s="98"/>
      <c r="Z86" s="100"/>
      <c r="AA86" s="25"/>
      <c r="AB86" s="57"/>
      <c r="AC86" s="25"/>
      <c r="AD86" s="32"/>
      <c r="AE86" s="34"/>
    </row>
    <row r="87" spans="1:31" s="4" customFormat="1" ht="54" customHeight="1" outlineLevel="2">
      <c r="A87" s="48" t="s">
        <v>173</v>
      </c>
      <c r="B87" s="29" t="s">
        <v>96</v>
      </c>
      <c r="C87" s="74">
        <v>4309864101</v>
      </c>
      <c r="D87" s="73">
        <v>0.01</v>
      </c>
      <c r="E87" s="71">
        <f>+C87*D87</f>
        <v>43098641.01</v>
      </c>
      <c r="F87" s="127">
        <v>4500167422</v>
      </c>
      <c r="G87" s="73">
        <v>0.01</v>
      </c>
      <c r="H87" s="71">
        <f>+F87*G87</f>
        <v>45001674.22</v>
      </c>
      <c r="I87" s="127">
        <v>4804257575</v>
      </c>
      <c r="J87" s="73">
        <v>0.01</v>
      </c>
      <c r="K87" s="71">
        <f>+I87*J87</f>
        <v>48042575.75</v>
      </c>
      <c r="L87" s="188">
        <v>4823894006</v>
      </c>
      <c r="M87" s="73">
        <v>0.01</v>
      </c>
      <c r="N87" s="71">
        <f>+L87*M87</f>
        <v>48238940.06</v>
      </c>
      <c r="O87" s="113">
        <v>0</v>
      </c>
      <c r="P87" s="113">
        <v>0</v>
      </c>
      <c r="Q87" s="113">
        <v>0</v>
      </c>
      <c r="R87" s="103">
        <f t="shared" si="0"/>
        <v>0</v>
      </c>
      <c r="S87" s="113"/>
      <c r="T87" s="103">
        <f t="shared" si="1"/>
        <v>0</v>
      </c>
      <c r="U87" s="119"/>
      <c r="V87" s="121">
        <v>0</v>
      </c>
      <c r="W87" s="121"/>
      <c r="X87" s="97" t="s">
        <v>204</v>
      </c>
      <c r="Y87" s="98" t="s">
        <v>426</v>
      </c>
      <c r="Z87" s="99">
        <v>44540</v>
      </c>
      <c r="AA87" s="25" t="s">
        <v>252</v>
      </c>
      <c r="AB87" s="57" t="s">
        <v>274</v>
      </c>
      <c r="AC87" s="25" t="s">
        <v>97</v>
      </c>
      <c r="AD87" s="32" t="s">
        <v>234</v>
      </c>
      <c r="AE87" s="78" t="s">
        <v>298</v>
      </c>
    </row>
    <row r="88" spans="1:31" s="4" customFormat="1" ht="54" customHeight="1" outlineLevel="1">
      <c r="A88" s="131" t="s">
        <v>339</v>
      </c>
      <c r="B88" s="29"/>
      <c r="C88" s="74">
        <f>SUBTOTAL(9,C87:C87)</f>
        <v>4309864101</v>
      </c>
      <c r="D88" s="73"/>
      <c r="E88" s="74">
        <f>SUBTOTAL(9,E87:E87)</f>
        <v>43098641.01</v>
      </c>
      <c r="F88" s="128">
        <f>SUBTOTAL(9,F87:F87)</f>
        <v>4500167422</v>
      </c>
      <c r="G88" s="73"/>
      <c r="H88" s="74">
        <f>SUBTOTAL(9,H87:H87)</f>
        <v>45001674.22</v>
      </c>
      <c r="I88" s="113">
        <f>SUBTOTAL(9,I87:I87)</f>
        <v>4804257575</v>
      </c>
      <c r="J88" s="73"/>
      <c r="K88" s="74">
        <f>SUBTOTAL(9,K87:K87)</f>
        <v>48042575.75</v>
      </c>
      <c r="L88" s="113">
        <f>SUBTOTAL(9,L87:L87)</f>
        <v>4823894006</v>
      </c>
      <c r="M88" s="73"/>
      <c r="N88" s="74">
        <f>SUBTOTAL(9,N87:N87)</f>
        <v>48238940.06</v>
      </c>
      <c r="O88" s="113">
        <f aca="true" t="shared" si="28" ref="O88:U88">SUBTOTAL(9,O87:O87)</f>
        <v>0</v>
      </c>
      <c r="P88" s="113">
        <f t="shared" si="28"/>
        <v>0</v>
      </c>
      <c r="Q88" s="113">
        <f t="shared" si="28"/>
        <v>0</v>
      </c>
      <c r="R88" s="103">
        <f t="shared" si="28"/>
        <v>0</v>
      </c>
      <c r="S88" s="113">
        <f t="shared" si="28"/>
        <v>0</v>
      </c>
      <c r="T88" s="103">
        <f t="shared" si="28"/>
        <v>0</v>
      </c>
      <c r="U88" s="119">
        <f t="shared" si="28"/>
        <v>0</v>
      </c>
      <c r="V88" s="121"/>
      <c r="W88" s="121"/>
      <c r="X88" s="97"/>
      <c r="Y88" s="98"/>
      <c r="Z88" s="100"/>
      <c r="AA88" s="30"/>
      <c r="AB88" s="57"/>
      <c r="AC88" s="25"/>
      <c r="AD88" s="35"/>
      <c r="AE88" s="36"/>
    </row>
    <row r="89" spans="1:31" s="4" customFormat="1" ht="25.5" outlineLevel="2">
      <c r="A89" s="48" t="s">
        <v>174</v>
      </c>
      <c r="B89" s="24" t="s">
        <v>98</v>
      </c>
      <c r="C89" s="74">
        <v>4168782586</v>
      </c>
      <c r="D89" s="73">
        <v>0.02</v>
      </c>
      <c r="E89" s="71">
        <f>+C89*D89</f>
        <v>83375651.72</v>
      </c>
      <c r="F89" s="128">
        <v>4500937154</v>
      </c>
      <c r="G89" s="73">
        <v>0.02</v>
      </c>
      <c r="H89" s="71">
        <f>+F89*G89</f>
        <v>90018743.08</v>
      </c>
      <c r="I89" s="127">
        <v>5043837773</v>
      </c>
      <c r="J89" s="73">
        <v>0.02</v>
      </c>
      <c r="K89" s="71">
        <f>+I89*J89</f>
        <v>100876755.46000001</v>
      </c>
      <c r="L89" s="127">
        <v>4956899128</v>
      </c>
      <c r="M89" s="73">
        <v>0.02</v>
      </c>
      <c r="N89" s="71">
        <f>+L89*M89</f>
        <v>99137982.56</v>
      </c>
      <c r="O89" s="113">
        <v>0</v>
      </c>
      <c r="P89" s="113">
        <v>0</v>
      </c>
      <c r="Q89" s="113">
        <v>0</v>
      </c>
      <c r="R89" s="103">
        <f t="shared" si="0"/>
        <v>0</v>
      </c>
      <c r="S89" s="113"/>
      <c r="T89" s="103">
        <f t="shared" si="1"/>
        <v>0</v>
      </c>
      <c r="U89" s="119"/>
      <c r="V89" s="121">
        <v>0</v>
      </c>
      <c r="W89" s="121"/>
      <c r="X89" s="97"/>
      <c r="Y89" s="98" t="s">
        <v>426</v>
      </c>
      <c r="Z89" s="99">
        <v>44540</v>
      </c>
      <c r="AA89" s="25" t="s">
        <v>127</v>
      </c>
      <c r="AB89" s="57" t="s">
        <v>274</v>
      </c>
      <c r="AC89" s="25" t="s">
        <v>62</v>
      </c>
      <c r="AD89" s="32" t="s">
        <v>204</v>
      </c>
      <c r="AE89" s="34"/>
    </row>
    <row r="90" spans="1:31" s="4" customFormat="1" ht="25.5" outlineLevel="2">
      <c r="A90" s="48" t="s">
        <v>174</v>
      </c>
      <c r="B90" s="24" t="s">
        <v>63</v>
      </c>
      <c r="C90" s="74">
        <v>927347106</v>
      </c>
      <c r="D90" s="73">
        <v>0.02</v>
      </c>
      <c r="E90" s="71">
        <f>+C90*D90</f>
        <v>18546942.12</v>
      </c>
      <c r="F90" s="128">
        <v>913308350</v>
      </c>
      <c r="G90" s="73">
        <v>0.02</v>
      </c>
      <c r="H90" s="71">
        <f>+F90*G90</f>
        <v>18266167</v>
      </c>
      <c r="I90" s="127">
        <v>909534745</v>
      </c>
      <c r="J90" s="73">
        <v>0.02</v>
      </c>
      <c r="K90" s="71">
        <f>+I90*J90</f>
        <v>18190694.900000002</v>
      </c>
      <c r="L90" s="127">
        <v>893055328</v>
      </c>
      <c r="M90" s="73">
        <v>0.02</v>
      </c>
      <c r="N90" s="71">
        <f>+L90*M90</f>
        <v>17861106.56</v>
      </c>
      <c r="O90" s="113">
        <v>0</v>
      </c>
      <c r="P90" s="113">
        <v>0</v>
      </c>
      <c r="Q90" s="113">
        <v>0</v>
      </c>
      <c r="R90" s="103">
        <f t="shared" si="0"/>
        <v>0</v>
      </c>
      <c r="S90" s="113"/>
      <c r="T90" s="103">
        <f t="shared" si="1"/>
        <v>0</v>
      </c>
      <c r="U90" s="119"/>
      <c r="V90" s="121">
        <v>0</v>
      </c>
      <c r="W90" s="121"/>
      <c r="X90" s="97"/>
      <c r="Y90" s="98" t="s">
        <v>426</v>
      </c>
      <c r="Z90" s="99">
        <v>44540</v>
      </c>
      <c r="AA90" s="25" t="s">
        <v>214</v>
      </c>
      <c r="AB90" s="57" t="s">
        <v>274</v>
      </c>
      <c r="AC90" s="25" t="s">
        <v>62</v>
      </c>
      <c r="AD90" s="32"/>
      <c r="AE90" s="34"/>
    </row>
    <row r="91" spans="1:31" s="4" customFormat="1" ht="25.5" outlineLevel="2">
      <c r="A91" s="48" t="s">
        <v>174</v>
      </c>
      <c r="B91" s="24" t="s">
        <v>64</v>
      </c>
      <c r="C91" s="74">
        <v>4814632989</v>
      </c>
      <c r="D91" s="73">
        <v>0.02</v>
      </c>
      <c r="E91" s="71">
        <f>+C91*D91</f>
        <v>96292659.78</v>
      </c>
      <c r="F91" s="128">
        <v>5006618758</v>
      </c>
      <c r="G91" s="73">
        <v>0.02</v>
      </c>
      <c r="H91" s="71">
        <f>+F91*G91</f>
        <v>100132375.16</v>
      </c>
      <c r="I91" s="127">
        <v>5773989176</v>
      </c>
      <c r="J91" s="73">
        <v>0.02</v>
      </c>
      <c r="K91" s="71">
        <f>+I91*J91</f>
        <v>115479783.52</v>
      </c>
      <c r="L91" s="127">
        <v>5741673216</v>
      </c>
      <c r="M91" s="73">
        <v>0.02</v>
      </c>
      <c r="N91" s="71">
        <f>+L91*M91</f>
        <v>114833464.32000001</v>
      </c>
      <c r="O91" s="113">
        <v>0</v>
      </c>
      <c r="P91" s="113">
        <v>0</v>
      </c>
      <c r="Q91" s="113">
        <v>0</v>
      </c>
      <c r="R91" s="103">
        <f t="shared" si="0"/>
        <v>0</v>
      </c>
      <c r="S91" s="113"/>
      <c r="T91" s="103">
        <f t="shared" si="1"/>
        <v>0</v>
      </c>
      <c r="U91" s="119"/>
      <c r="V91" s="121">
        <v>0</v>
      </c>
      <c r="W91" s="121"/>
      <c r="X91" s="97"/>
      <c r="Y91" s="98" t="s">
        <v>426</v>
      </c>
      <c r="Z91" s="99">
        <v>44540</v>
      </c>
      <c r="AA91" s="25" t="s">
        <v>261</v>
      </c>
      <c r="AB91" s="57" t="s">
        <v>274</v>
      </c>
      <c r="AC91" s="25" t="s">
        <v>62</v>
      </c>
      <c r="AD91" s="32"/>
      <c r="AE91" s="34"/>
    </row>
    <row r="92" spans="1:31" s="4" customFormat="1" ht="31.5" outlineLevel="1">
      <c r="A92" s="131" t="s">
        <v>340</v>
      </c>
      <c r="B92" s="24"/>
      <c r="C92" s="74">
        <f>SUBTOTAL(9,C89:C91)</f>
        <v>9910762681</v>
      </c>
      <c r="D92" s="73"/>
      <c r="E92" s="74">
        <f>SUBTOTAL(9,E89:E91)</f>
        <v>198215253.62</v>
      </c>
      <c r="F92" s="128">
        <f>SUBTOTAL(9,F89:F91)</f>
        <v>10420864262</v>
      </c>
      <c r="G92" s="73"/>
      <c r="H92" s="74">
        <f>SUBTOTAL(9,H89:H91)</f>
        <v>208417285.24</v>
      </c>
      <c r="I92" s="113">
        <f>SUBTOTAL(9,I89:I91)</f>
        <v>11727361694</v>
      </c>
      <c r="J92" s="73"/>
      <c r="K92" s="74">
        <f>SUBTOTAL(9,K89:K91)</f>
        <v>234547233.88</v>
      </c>
      <c r="L92" s="113">
        <f>SUBTOTAL(9,L89:L91)</f>
        <v>11591627672</v>
      </c>
      <c r="M92" s="73"/>
      <c r="N92" s="74">
        <f>SUBTOTAL(9,N89:N91)</f>
        <v>231832553.44</v>
      </c>
      <c r="O92" s="113">
        <f aca="true" t="shared" si="29" ref="O92:U92">SUBTOTAL(9,O89:O91)</f>
        <v>0</v>
      </c>
      <c r="P92" s="113">
        <f t="shared" si="29"/>
        <v>0</v>
      </c>
      <c r="Q92" s="113">
        <f t="shared" si="29"/>
        <v>0</v>
      </c>
      <c r="R92" s="103">
        <f t="shared" si="29"/>
        <v>0</v>
      </c>
      <c r="S92" s="113">
        <f t="shared" si="29"/>
        <v>0</v>
      </c>
      <c r="T92" s="103">
        <f t="shared" si="29"/>
        <v>0</v>
      </c>
      <c r="U92" s="119">
        <f t="shared" si="29"/>
        <v>0</v>
      </c>
      <c r="V92" s="121"/>
      <c r="W92" s="121"/>
      <c r="X92" s="97"/>
      <c r="Y92" s="98"/>
      <c r="Z92" s="100"/>
      <c r="AA92" s="25"/>
      <c r="AB92" s="57"/>
      <c r="AC92" s="25"/>
      <c r="AD92" s="32"/>
      <c r="AE92" s="34"/>
    </row>
    <row r="93" spans="1:31" s="4" customFormat="1" ht="38.25" outlineLevel="2">
      <c r="A93" s="48" t="s">
        <v>175</v>
      </c>
      <c r="B93" s="24" t="s">
        <v>65</v>
      </c>
      <c r="C93" s="74">
        <v>1750875803</v>
      </c>
      <c r="D93" s="73">
        <v>0.02</v>
      </c>
      <c r="E93" s="71">
        <f>+C93*D93</f>
        <v>35017516.06</v>
      </c>
      <c r="F93" s="128">
        <v>1863941265</v>
      </c>
      <c r="G93" s="73">
        <v>0.02</v>
      </c>
      <c r="H93" s="71">
        <f>+F93*G93</f>
        <v>37278825.300000004</v>
      </c>
      <c r="I93" s="127">
        <v>2176690974</v>
      </c>
      <c r="J93" s="73">
        <v>0.02</v>
      </c>
      <c r="K93" s="71">
        <f>+I93*J93</f>
        <v>43533819.480000004</v>
      </c>
      <c r="L93" s="188">
        <v>2151384272</v>
      </c>
      <c r="M93" s="73">
        <v>0.02</v>
      </c>
      <c r="N93" s="71">
        <f>+L93*M93</f>
        <v>43027685.44</v>
      </c>
      <c r="O93" s="113">
        <v>0</v>
      </c>
      <c r="P93" s="113">
        <v>0</v>
      </c>
      <c r="Q93" s="113">
        <v>0</v>
      </c>
      <c r="R93" s="103">
        <f t="shared" si="0"/>
        <v>0</v>
      </c>
      <c r="S93" s="113"/>
      <c r="T93" s="103">
        <f t="shared" si="1"/>
        <v>0</v>
      </c>
      <c r="U93" s="119"/>
      <c r="V93" s="121">
        <v>0</v>
      </c>
      <c r="W93" s="120" t="s">
        <v>204</v>
      </c>
      <c r="X93" s="97"/>
      <c r="Y93" s="98" t="s">
        <v>426</v>
      </c>
      <c r="Z93" s="99">
        <v>44540</v>
      </c>
      <c r="AA93" s="43" t="s">
        <v>257</v>
      </c>
      <c r="AB93" s="57" t="s">
        <v>274</v>
      </c>
      <c r="AC93" s="25" t="s">
        <v>106</v>
      </c>
      <c r="AD93" s="32" t="s">
        <v>204</v>
      </c>
      <c r="AE93" s="34" t="s">
        <v>300</v>
      </c>
    </row>
    <row r="94" spans="1:31" s="4" customFormat="1" ht="31.5" outlineLevel="1">
      <c r="A94" s="131" t="s">
        <v>341</v>
      </c>
      <c r="B94" s="24"/>
      <c r="C94" s="74">
        <f>SUBTOTAL(9,C93:C93)</f>
        <v>1750875803</v>
      </c>
      <c r="D94" s="73"/>
      <c r="E94" s="74">
        <f>SUBTOTAL(9,E93:E93)</f>
        <v>35017516.06</v>
      </c>
      <c r="F94" s="128">
        <f>SUBTOTAL(9,F93:F93)</f>
        <v>1863941265</v>
      </c>
      <c r="G94" s="73"/>
      <c r="H94" s="74">
        <f>SUBTOTAL(9,H93:H93)</f>
        <v>37278825.300000004</v>
      </c>
      <c r="I94" s="113">
        <f>SUBTOTAL(9,I93:I93)</f>
        <v>2176690974</v>
      </c>
      <c r="J94" s="73"/>
      <c r="K94" s="74">
        <f>SUBTOTAL(9,K93:K93)</f>
        <v>43533819.480000004</v>
      </c>
      <c r="L94" s="113">
        <f>SUBTOTAL(9,L93:L93)</f>
        <v>2151384272</v>
      </c>
      <c r="M94" s="73"/>
      <c r="N94" s="74">
        <f>SUBTOTAL(9,N93:N93)</f>
        <v>43027685.44</v>
      </c>
      <c r="O94" s="113">
        <f aca="true" t="shared" si="30" ref="O94:U94">SUBTOTAL(9,O93:O93)</f>
        <v>0</v>
      </c>
      <c r="P94" s="113">
        <f t="shared" si="30"/>
        <v>0</v>
      </c>
      <c r="Q94" s="113">
        <f t="shared" si="30"/>
        <v>0</v>
      </c>
      <c r="R94" s="103">
        <f t="shared" si="30"/>
        <v>0</v>
      </c>
      <c r="S94" s="113">
        <f t="shared" si="30"/>
        <v>0</v>
      </c>
      <c r="T94" s="103">
        <f t="shared" si="30"/>
        <v>0</v>
      </c>
      <c r="U94" s="119">
        <f t="shared" si="30"/>
        <v>0</v>
      </c>
      <c r="V94" s="121"/>
      <c r="W94" s="121"/>
      <c r="X94" s="97"/>
      <c r="Y94" s="98"/>
      <c r="Z94" s="100"/>
      <c r="AA94" s="43"/>
      <c r="AB94" s="57"/>
      <c r="AC94" s="25"/>
      <c r="AD94" s="32"/>
      <c r="AE94" s="34"/>
    </row>
    <row r="95" spans="1:31" s="4" customFormat="1" ht="38.25" outlineLevel="2">
      <c r="A95" s="48" t="s">
        <v>176</v>
      </c>
      <c r="B95" s="24" t="s">
        <v>107</v>
      </c>
      <c r="C95" s="74">
        <v>1420317909</v>
      </c>
      <c r="D95" s="73">
        <v>0.01</v>
      </c>
      <c r="E95" s="71">
        <f>+C95*D95</f>
        <v>14203179.09</v>
      </c>
      <c r="F95" s="128">
        <v>1517374943</v>
      </c>
      <c r="G95" s="73">
        <v>0.01</v>
      </c>
      <c r="H95" s="71">
        <f>+F95*G95</f>
        <v>15173749.43</v>
      </c>
      <c r="I95" s="127">
        <v>1659929562</v>
      </c>
      <c r="J95" s="73">
        <v>0.01</v>
      </c>
      <c r="K95" s="71">
        <f>+I95*J95</f>
        <v>16599295.620000001</v>
      </c>
      <c r="L95" s="188">
        <v>1654254833</v>
      </c>
      <c r="M95" s="73">
        <v>0.01</v>
      </c>
      <c r="N95" s="71">
        <f>+L95*M95</f>
        <v>16542548.33</v>
      </c>
      <c r="O95" s="113">
        <v>0</v>
      </c>
      <c r="P95" s="113">
        <v>0</v>
      </c>
      <c r="Q95" s="183">
        <v>620000</v>
      </c>
      <c r="R95" s="103">
        <f t="shared" si="0"/>
        <v>620000</v>
      </c>
      <c r="S95" s="113"/>
      <c r="T95" s="103">
        <f t="shared" si="1"/>
        <v>620000</v>
      </c>
      <c r="U95" s="119"/>
      <c r="V95" s="121">
        <v>0</v>
      </c>
      <c r="W95" s="121"/>
      <c r="X95" s="180"/>
      <c r="Y95" s="98" t="s">
        <v>426</v>
      </c>
      <c r="Z95" s="99">
        <v>44540</v>
      </c>
      <c r="AA95" s="25" t="s">
        <v>127</v>
      </c>
      <c r="AB95" s="57" t="s">
        <v>277</v>
      </c>
      <c r="AC95" s="25" t="s">
        <v>31</v>
      </c>
      <c r="AD95" s="32" t="s">
        <v>204</v>
      </c>
      <c r="AE95" s="34"/>
    </row>
    <row r="96" spans="1:31" s="4" customFormat="1" ht="38.25" outlineLevel="2">
      <c r="A96" s="48" t="s">
        <v>176</v>
      </c>
      <c r="B96" s="24" t="s">
        <v>108</v>
      </c>
      <c r="C96" s="74">
        <v>378639886</v>
      </c>
      <c r="D96" s="73">
        <v>0.01</v>
      </c>
      <c r="E96" s="71">
        <f>+C96*D96</f>
        <v>3786398.86</v>
      </c>
      <c r="F96" s="128">
        <v>368170419</v>
      </c>
      <c r="G96" s="73">
        <v>0.01</v>
      </c>
      <c r="H96" s="71">
        <f>+F96*G96</f>
        <v>3681704.19</v>
      </c>
      <c r="I96" s="127">
        <v>356884040</v>
      </c>
      <c r="J96" s="73">
        <v>0.01</v>
      </c>
      <c r="K96" s="71">
        <f>+I96*J96</f>
        <v>3568840.4</v>
      </c>
      <c r="L96" s="188">
        <v>348774302</v>
      </c>
      <c r="M96" s="73">
        <v>0.01</v>
      </c>
      <c r="N96" s="71">
        <f>+L96*M96</f>
        <v>3487743.02</v>
      </c>
      <c r="O96" s="113">
        <v>0</v>
      </c>
      <c r="P96" s="113">
        <v>0</v>
      </c>
      <c r="Q96" s="113">
        <v>0</v>
      </c>
      <c r="R96" s="103">
        <f aca="true" t="shared" si="31" ref="R96:R183">+P96+Q96</f>
        <v>0</v>
      </c>
      <c r="S96" s="113"/>
      <c r="T96" s="103">
        <f aca="true" t="shared" si="32" ref="T96:T183">+R96-S96</f>
        <v>0</v>
      </c>
      <c r="U96" s="119"/>
      <c r="V96" s="121">
        <v>0</v>
      </c>
      <c r="W96" s="120" t="s">
        <v>204</v>
      </c>
      <c r="X96" s="97"/>
      <c r="Y96" s="98" t="s">
        <v>426</v>
      </c>
      <c r="Z96" s="99">
        <v>44540</v>
      </c>
      <c r="AA96" s="26">
        <v>16</v>
      </c>
      <c r="AB96" s="57" t="s">
        <v>277</v>
      </c>
      <c r="AC96" s="25" t="s">
        <v>31</v>
      </c>
      <c r="AD96" s="32"/>
      <c r="AE96" s="34"/>
    </row>
    <row r="97" spans="1:31" s="4" customFormat="1" ht="38.25" outlineLevel="2">
      <c r="A97" s="48" t="s">
        <v>176</v>
      </c>
      <c r="B97" s="24" t="s">
        <v>109</v>
      </c>
      <c r="C97" s="74">
        <v>1690403132</v>
      </c>
      <c r="D97" s="73">
        <v>0.01</v>
      </c>
      <c r="E97" s="71">
        <f>+C97*D97</f>
        <v>16904031.32</v>
      </c>
      <c r="F97" s="128">
        <v>1772269347</v>
      </c>
      <c r="G97" s="73">
        <v>0.01</v>
      </c>
      <c r="H97" s="71">
        <f>+F97*G97</f>
        <v>17722693.47</v>
      </c>
      <c r="I97" s="127">
        <v>2222633663</v>
      </c>
      <c r="J97" s="73">
        <v>0.01</v>
      </c>
      <c r="K97" s="71">
        <f>+I97*J97</f>
        <v>22226336.63</v>
      </c>
      <c r="L97" s="188">
        <v>2336248539</v>
      </c>
      <c r="M97" s="73">
        <v>0.01</v>
      </c>
      <c r="N97" s="71">
        <f>+L97*M97</f>
        <v>23362485.39</v>
      </c>
      <c r="O97" s="113">
        <v>0</v>
      </c>
      <c r="P97" s="113">
        <v>0</v>
      </c>
      <c r="Q97" s="113">
        <v>0</v>
      </c>
      <c r="R97" s="103">
        <f t="shared" si="31"/>
        <v>0</v>
      </c>
      <c r="S97" s="113"/>
      <c r="T97" s="103">
        <f t="shared" si="32"/>
        <v>0</v>
      </c>
      <c r="U97" s="119"/>
      <c r="V97" s="121">
        <v>0</v>
      </c>
      <c r="W97" s="121"/>
      <c r="X97" s="97"/>
      <c r="Y97" s="98" t="s">
        <v>426</v>
      </c>
      <c r="Z97" s="99">
        <v>44540</v>
      </c>
      <c r="AA97" s="42" t="s">
        <v>371</v>
      </c>
      <c r="AB97" s="57" t="s">
        <v>277</v>
      </c>
      <c r="AC97" s="25" t="s">
        <v>31</v>
      </c>
      <c r="AD97" s="32"/>
      <c r="AE97" s="34"/>
    </row>
    <row r="98" spans="1:31" s="4" customFormat="1" ht="25.5" outlineLevel="2">
      <c r="A98" s="48" t="s">
        <v>176</v>
      </c>
      <c r="B98" s="40" t="s">
        <v>213</v>
      </c>
      <c r="C98" s="74"/>
      <c r="D98" s="73"/>
      <c r="E98" s="71">
        <f>+C98*D98</f>
        <v>0</v>
      </c>
      <c r="F98" s="128"/>
      <c r="G98" s="73"/>
      <c r="H98" s="71"/>
      <c r="I98" s="127"/>
      <c r="J98" s="73"/>
      <c r="K98" s="71"/>
      <c r="L98" s="127">
        <v>0</v>
      </c>
      <c r="M98" s="73"/>
      <c r="N98" s="71"/>
      <c r="O98" s="113"/>
      <c r="P98" s="113"/>
      <c r="Q98" s="118">
        <v>0</v>
      </c>
      <c r="R98" s="104" t="s">
        <v>204</v>
      </c>
      <c r="S98" s="113"/>
      <c r="T98" s="104" t="s">
        <v>204</v>
      </c>
      <c r="U98" s="119"/>
      <c r="V98" s="121">
        <v>0</v>
      </c>
      <c r="W98" s="120"/>
      <c r="X98" s="180"/>
      <c r="Y98" s="98" t="s">
        <v>426</v>
      </c>
      <c r="Z98" s="99">
        <v>44540</v>
      </c>
      <c r="AA98" s="25"/>
      <c r="AB98" s="57" t="s">
        <v>279</v>
      </c>
      <c r="AC98" s="25"/>
      <c r="AD98" s="43" t="s">
        <v>303</v>
      </c>
      <c r="AE98" s="34"/>
    </row>
    <row r="99" spans="1:31" s="4" customFormat="1" ht="31.5" outlineLevel="1">
      <c r="A99" s="131" t="s">
        <v>342</v>
      </c>
      <c r="B99" s="40"/>
      <c r="C99" s="74">
        <f>SUBTOTAL(9,C95:C98)</f>
        <v>3489360927</v>
      </c>
      <c r="D99" s="73"/>
      <c r="E99" s="74">
        <f>SUBTOTAL(9,E95:E98)</f>
        <v>34893609.269999996</v>
      </c>
      <c r="F99" s="128">
        <f>SUBTOTAL(9,F95:F98)</f>
        <v>3657814709</v>
      </c>
      <c r="G99" s="73"/>
      <c r="H99" s="74">
        <f>SUBTOTAL(9,H95:H98)</f>
        <v>36578147.09</v>
      </c>
      <c r="I99" s="113">
        <f>SUBTOTAL(9,I95:I98)</f>
        <v>4239447265</v>
      </c>
      <c r="J99" s="73"/>
      <c r="K99" s="74">
        <f>SUBTOTAL(9,K95:K98)</f>
        <v>42394472.65</v>
      </c>
      <c r="L99" s="113">
        <f>SUBTOTAL(9,L95:L98)</f>
        <v>4339277674</v>
      </c>
      <c r="M99" s="73"/>
      <c r="N99" s="74">
        <f>SUBTOTAL(9,N95:N98)</f>
        <v>43392776.74</v>
      </c>
      <c r="O99" s="113">
        <f aca="true" t="shared" si="33" ref="O99:U99">SUBTOTAL(9,O95:O98)</f>
        <v>0</v>
      </c>
      <c r="P99" s="113">
        <f t="shared" si="33"/>
        <v>0</v>
      </c>
      <c r="Q99" s="114">
        <f t="shared" si="33"/>
        <v>620000</v>
      </c>
      <c r="R99" s="104">
        <f t="shared" si="33"/>
        <v>620000</v>
      </c>
      <c r="S99" s="113">
        <f t="shared" si="33"/>
        <v>0</v>
      </c>
      <c r="T99" s="104">
        <f t="shared" si="33"/>
        <v>620000</v>
      </c>
      <c r="U99" s="119">
        <f t="shared" si="33"/>
        <v>0</v>
      </c>
      <c r="V99" s="121"/>
      <c r="W99" s="120"/>
      <c r="X99" s="176"/>
      <c r="Y99" s="98"/>
      <c r="Z99" s="100"/>
      <c r="AA99" s="25"/>
      <c r="AB99" s="57"/>
      <c r="AC99" s="25"/>
      <c r="AD99" s="43"/>
      <c r="AE99" s="34"/>
    </row>
    <row r="100" spans="1:31" s="4" customFormat="1" ht="66" customHeight="1" outlineLevel="2">
      <c r="A100" s="48" t="s">
        <v>177</v>
      </c>
      <c r="B100" s="24" t="s">
        <v>110</v>
      </c>
      <c r="C100" s="71">
        <v>4541647933</v>
      </c>
      <c r="D100" s="73">
        <v>0.02</v>
      </c>
      <c r="E100" s="71">
        <f>+C100*D100</f>
        <v>90832958.66</v>
      </c>
      <c r="F100" s="127">
        <v>4671568832</v>
      </c>
      <c r="G100" s="73">
        <v>0.02</v>
      </c>
      <c r="H100" s="71">
        <f>+F100*G100</f>
        <v>93431376.64</v>
      </c>
      <c r="I100" s="127">
        <v>5661994509</v>
      </c>
      <c r="J100" s="73">
        <v>0.02</v>
      </c>
      <c r="K100" s="71">
        <f>+I100*J100</f>
        <v>113239890.18</v>
      </c>
      <c r="L100" s="188">
        <v>5670629810</v>
      </c>
      <c r="M100" s="73">
        <v>0.02</v>
      </c>
      <c r="N100" s="71">
        <f>+L100*M100</f>
        <v>113412596.2</v>
      </c>
      <c r="O100" s="192">
        <v>5000000</v>
      </c>
      <c r="P100" s="183">
        <v>12500000</v>
      </c>
      <c r="Q100" s="113"/>
      <c r="R100" s="103">
        <f t="shared" si="31"/>
        <v>12500000</v>
      </c>
      <c r="S100" s="113"/>
      <c r="T100" s="103">
        <f t="shared" si="32"/>
        <v>12500000</v>
      </c>
      <c r="U100" s="119"/>
      <c r="V100" s="121">
        <v>0</v>
      </c>
      <c r="W100" s="121"/>
      <c r="X100" s="191" t="s">
        <v>430</v>
      </c>
      <c r="Y100" s="98" t="s">
        <v>426</v>
      </c>
      <c r="Z100" s="99">
        <v>44540</v>
      </c>
      <c r="AA100" s="43" t="s">
        <v>263</v>
      </c>
      <c r="AB100" s="57" t="s">
        <v>274</v>
      </c>
      <c r="AC100" s="25" t="s">
        <v>111</v>
      </c>
      <c r="AD100" s="43" t="s">
        <v>305</v>
      </c>
      <c r="AE100" s="34" t="s">
        <v>300</v>
      </c>
    </row>
    <row r="101" spans="1:31" s="4" customFormat="1" ht="66" customHeight="1" outlineLevel="1">
      <c r="A101" s="131" t="s">
        <v>343</v>
      </c>
      <c r="B101" s="24"/>
      <c r="C101" s="71">
        <f>SUBTOTAL(9,C100:C100)</f>
        <v>4541647933</v>
      </c>
      <c r="D101" s="73"/>
      <c r="E101" s="74">
        <f>SUBTOTAL(9,E100:E100)</f>
        <v>90832958.66</v>
      </c>
      <c r="F101" s="127">
        <f>SUBTOTAL(9,F100:F100)</f>
        <v>4671568832</v>
      </c>
      <c r="G101" s="73"/>
      <c r="H101" s="74">
        <f>SUBTOTAL(9,H100:H100)</f>
        <v>93431376.64</v>
      </c>
      <c r="I101" s="113">
        <f>SUBTOTAL(9,I100:I100)</f>
        <v>5661994509</v>
      </c>
      <c r="J101" s="73"/>
      <c r="K101" s="74">
        <f>SUBTOTAL(9,K100:K100)</f>
        <v>113239890.18</v>
      </c>
      <c r="L101" s="113">
        <f>SUBTOTAL(9,L100:L100)</f>
        <v>5670629810</v>
      </c>
      <c r="M101" s="73"/>
      <c r="N101" s="74">
        <f>SUBTOTAL(9,N100:N100)</f>
        <v>113412596.2</v>
      </c>
      <c r="O101" s="113">
        <f aca="true" t="shared" si="34" ref="O101:U101">SUBTOTAL(9,O100:O100)</f>
        <v>5000000</v>
      </c>
      <c r="P101" s="113">
        <f t="shared" si="34"/>
        <v>12500000</v>
      </c>
      <c r="Q101" s="113">
        <f t="shared" si="34"/>
        <v>0</v>
      </c>
      <c r="R101" s="103">
        <f t="shared" si="34"/>
        <v>12500000</v>
      </c>
      <c r="S101" s="113">
        <f t="shared" si="34"/>
        <v>0</v>
      </c>
      <c r="T101" s="103">
        <f t="shared" si="34"/>
        <v>12500000</v>
      </c>
      <c r="U101" s="119">
        <f t="shared" si="34"/>
        <v>0</v>
      </c>
      <c r="V101" s="121"/>
      <c r="W101" s="121"/>
      <c r="X101" s="129"/>
      <c r="Y101" s="98"/>
      <c r="Z101" s="100"/>
      <c r="AA101" s="43"/>
      <c r="AB101" s="57"/>
      <c r="AC101" s="25"/>
      <c r="AD101" s="43"/>
      <c r="AE101" s="34"/>
    </row>
    <row r="102" spans="1:31" s="4" customFormat="1" ht="31.5" outlineLevel="2">
      <c r="A102" s="48" t="s">
        <v>178</v>
      </c>
      <c r="B102" s="24" t="s">
        <v>112</v>
      </c>
      <c r="C102" s="71">
        <v>931323746</v>
      </c>
      <c r="D102" s="73">
        <v>0.02</v>
      </c>
      <c r="E102" s="71">
        <f>+C102*D102</f>
        <v>18626474.92</v>
      </c>
      <c r="F102" s="127">
        <v>974735327</v>
      </c>
      <c r="G102" s="73">
        <v>0.02</v>
      </c>
      <c r="H102" s="71">
        <f>+F102*G102</f>
        <v>19494706.54</v>
      </c>
      <c r="I102" s="127">
        <v>1060301915</v>
      </c>
      <c r="J102" s="73">
        <v>0.02</v>
      </c>
      <c r="K102" s="71">
        <f>+I102*J102</f>
        <v>21206038.3</v>
      </c>
      <c r="L102" s="188">
        <v>1036621431</v>
      </c>
      <c r="M102" s="73">
        <v>0.02</v>
      </c>
      <c r="N102" s="71">
        <f>+L102*M102</f>
        <v>20732428.62</v>
      </c>
      <c r="O102" s="113">
        <v>0</v>
      </c>
      <c r="P102" s="113">
        <v>0</v>
      </c>
      <c r="Q102" s="113">
        <v>0</v>
      </c>
      <c r="R102" s="103">
        <f t="shared" si="31"/>
        <v>0</v>
      </c>
      <c r="S102" s="113"/>
      <c r="T102" s="103">
        <f t="shared" si="32"/>
        <v>0</v>
      </c>
      <c r="U102" s="119"/>
      <c r="V102" s="121">
        <v>0</v>
      </c>
      <c r="W102" s="121"/>
      <c r="X102" s="97"/>
      <c r="Y102" s="98" t="s">
        <v>426</v>
      </c>
      <c r="Z102" s="99">
        <v>44540</v>
      </c>
      <c r="AA102" s="25" t="s">
        <v>245</v>
      </c>
      <c r="AB102" s="57" t="s">
        <v>274</v>
      </c>
      <c r="AC102" s="25" t="s">
        <v>220</v>
      </c>
      <c r="AD102" s="25" t="s">
        <v>388</v>
      </c>
      <c r="AE102" s="34" t="s">
        <v>300</v>
      </c>
    </row>
    <row r="103" spans="1:31" s="4" customFormat="1" ht="31.5" outlineLevel="2">
      <c r="A103" s="48" t="s">
        <v>178</v>
      </c>
      <c r="B103" s="24" t="s">
        <v>57</v>
      </c>
      <c r="C103" s="71">
        <v>257831611</v>
      </c>
      <c r="D103" s="73">
        <v>0.02</v>
      </c>
      <c r="E103" s="71">
        <f>+C103*D103</f>
        <v>5156632.22</v>
      </c>
      <c r="F103" s="127">
        <v>241059578</v>
      </c>
      <c r="G103" s="73">
        <v>0.02</v>
      </c>
      <c r="H103" s="71">
        <f>+F103*G103</f>
        <v>4821191.5600000005</v>
      </c>
      <c r="I103" s="127">
        <v>216960129</v>
      </c>
      <c r="J103" s="73">
        <v>0.02</v>
      </c>
      <c r="K103" s="71">
        <f>+I103*J103</f>
        <v>4339202.58</v>
      </c>
      <c r="L103" s="188">
        <v>200357602</v>
      </c>
      <c r="M103" s="73">
        <v>0.02</v>
      </c>
      <c r="N103" s="71">
        <f>+L103*M103</f>
        <v>4007152.04</v>
      </c>
      <c r="O103" s="113">
        <v>0</v>
      </c>
      <c r="P103" s="113">
        <v>0</v>
      </c>
      <c r="Q103" s="113">
        <v>0</v>
      </c>
      <c r="R103" s="103">
        <f t="shared" si="31"/>
        <v>0</v>
      </c>
      <c r="S103" s="178">
        <v>0</v>
      </c>
      <c r="T103" s="103">
        <f t="shared" si="32"/>
        <v>0</v>
      </c>
      <c r="U103" s="119"/>
      <c r="V103" s="121">
        <v>0</v>
      </c>
      <c r="W103" s="121"/>
      <c r="X103" s="97"/>
      <c r="Y103" s="98" t="s">
        <v>426</v>
      </c>
      <c r="Z103" s="99">
        <v>44540</v>
      </c>
      <c r="AA103" s="26">
        <v>16</v>
      </c>
      <c r="AB103" s="57" t="s">
        <v>274</v>
      </c>
      <c r="AC103" s="25" t="s">
        <v>220</v>
      </c>
      <c r="AD103" s="32"/>
      <c r="AE103" s="78" t="s">
        <v>300</v>
      </c>
    </row>
    <row r="104" spans="1:31" s="4" customFormat="1" ht="31.5" outlineLevel="2">
      <c r="A104" s="48" t="s">
        <v>178</v>
      </c>
      <c r="B104" s="24" t="s">
        <v>58</v>
      </c>
      <c r="C104" s="71">
        <v>1001188671</v>
      </c>
      <c r="D104" s="73">
        <v>0.02</v>
      </c>
      <c r="E104" s="71">
        <f>+C104*D104</f>
        <v>20023773.42</v>
      </c>
      <c r="F104" s="127">
        <v>994602434</v>
      </c>
      <c r="G104" s="73">
        <v>0.02</v>
      </c>
      <c r="H104" s="71">
        <f>+F104*G104</f>
        <v>19892048.68</v>
      </c>
      <c r="I104" s="127">
        <v>1100523456</v>
      </c>
      <c r="J104" s="73">
        <v>0.02</v>
      </c>
      <c r="K104" s="71">
        <f>+I104*J104</f>
        <v>22010469.12</v>
      </c>
      <c r="L104" s="188">
        <v>1134643460</v>
      </c>
      <c r="M104" s="73">
        <v>0.02</v>
      </c>
      <c r="N104" s="71">
        <f>+L104*M104</f>
        <v>22692869.2</v>
      </c>
      <c r="O104" s="113">
        <v>0</v>
      </c>
      <c r="P104" s="113">
        <v>0</v>
      </c>
      <c r="Q104" s="113">
        <v>0</v>
      </c>
      <c r="R104" s="103">
        <f t="shared" si="31"/>
        <v>0</v>
      </c>
      <c r="S104" s="113"/>
      <c r="T104" s="103">
        <f t="shared" si="32"/>
        <v>0</v>
      </c>
      <c r="U104" s="119"/>
      <c r="V104" s="121">
        <v>0</v>
      </c>
      <c r="W104" s="121"/>
      <c r="X104" s="97"/>
      <c r="Y104" s="98" t="s">
        <v>426</v>
      </c>
      <c r="Z104" s="99">
        <v>44540</v>
      </c>
      <c r="AA104" s="43" t="s">
        <v>396</v>
      </c>
      <c r="AB104" s="57" t="s">
        <v>274</v>
      </c>
      <c r="AC104" s="25" t="s">
        <v>220</v>
      </c>
      <c r="AD104" s="32"/>
      <c r="AE104" s="34"/>
    </row>
    <row r="105" spans="1:31" s="4" customFormat="1" ht="47.25" outlineLevel="1">
      <c r="A105" s="131" t="s">
        <v>344</v>
      </c>
      <c r="B105" s="24"/>
      <c r="C105" s="71">
        <f>SUBTOTAL(9,C102:C104)</f>
        <v>2190344028</v>
      </c>
      <c r="D105" s="73"/>
      <c r="E105" s="74">
        <f>SUBTOTAL(9,E102:E104)</f>
        <v>43806880.56</v>
      </c>
      <c r="F105" s="127">
        <f>SUBTOTAL(9,F102:F104)</f>
        <v>2210397339</v>
      </c>
      <c r="G105" s="73"/>
      <c r="H105" s="74">
        <f>SUBTOTAL(9,H102:H104)</f>
        <v>44207946.78</v>
      </c>
      <c r="I105" s="113">
        <f>SUBTOTAL(9,I102:I104)</f>
        <v>2377785500</v>
      </c>
      <c r="J105" s="73"/>
      <c r="K105" s="74">
        <f>SUBTOTAL(9,K102:K104)</f>
        <v>47555710</v>
      </c>
      <c r="L105" s="113">
        <f>SUBTOTAL(9,L102:L104)</f>
        <v>2371622493</v>
      </c>
      <c r="M105" s="73"/>
      <c r="N105" s="74">
        <f>SUBTOTAL(9,N102:N104)</f>
        <v>47432449.86</v>
      </c>
      <c r="O105" s="113">
        <f aca="true" t="shared" si="35" ref="O105:U105">SUBTOTAL(9,O102:O104)</f>
        <v>0</v>
      </c>
      <c r="P105" s="113">
        <f t="shared" si="35"/>
        <v>0</v>
      </c>
      <c r="Q105" s="113">
        <f t="shared" si="35"/>
        <v>0</v>
      </c>
      <c r="R105" s="103">
        <f t="shared" si="35"/>
        <v>0</v>
      </c>
      <c r="S105" s="113">
        <f t="shared" si="35"/>
        <v>0</v>
      </c>
      <c r="T105" s="103">
        <f t="shared" si="35"/>
        <v>0</v>
      </c>
      <c r="U105" s="119">
        <f t="shared" si="35"/>
        <v>0</v>
      </c>
      <c r="V105" s="121"/>
      <c r="W105" s="121"/>
      <c r="X105" s="97"/>
      <c r="Y105" s="98"/>
      <c r="Z105" s="100"/>
      <c r="AA105" s="25"/>
      <c r="AB105" s="57"/>
      <c r="AC105" s="25"/>
      <c r="AD105" s="32"/>
      <c r="AE105" s="34"/>
    </row>
    <row r="106" spans="1:31" s="4" customFormat="1" ht="90.75" customHeight="1" outlineLevel="2">
      <c r="A106" s="48" t="s">
        <v>179</v>
      </c>
      <c r="B106" s="24" t="s">
        <v>59</v>
      </c>
      <c r="C106" s="74">
        <v>15977030732</v>
      </c>
      <c r="D106" s="73">
        <v>0.02</v>
      </c>
      <c r="E106" s="71">
        <f>+C106*D106</f>
        <v>319540614.64</v>
      </c>
      <c r="F106" s="128">
        <v>16355355917</v>
      </c>
      <c r="G106" s="73">
        <v>0.02</v>
      </c>
      <c r="H106" s="71">
        <f>+F106*G106</f>
        <v>327107118.34000003</v>
      </c>
      <c r="I106" s="127">
        <v>17772519080</v>
      </c>
      <c r="J106" s="73">
        <v>0.02</v>
      </c>
      <c r="K106" s="71">
        <f>+I106*J106</f>
        <v>355450381.6</v>
      </c>
      <c r="L106" s="127">
        <v>17655436389</v>
      </c>
      <c r="M106" s="73">
        <v>0.02</v>
      </c>
      <c r="N106" s="71">
        <f>+L106*M106</f>
        <v>353108727.78000003</v>
      </c>
      <c r="O106" s="113"/>
      <c r="P106" s="163">
        <v>0</v>
      </c>
      <c r="Q106" s="114">
        <v>105932618</v>
      </c>
      <c r="R106" s="103">
        <f t="shared" si="31"/>
        <v>105932618</v>
      </c>
      <c r="S106" s="113"/>
      <c r="T106" s="103">
        <f t="shared" si="32"/>
        <v>105932618</v>
      </c>
      <c r="U106" s="119"/>
      <c r="V106" s="121">
        <v>0</v>
      </c>
      <c r="W106" s="121">
        <v>0</v>
      </c>
      <c r="X106" s="125" t="s">
        <v>431</v>
      </c>
      <c r="Y106" s="98" t="s">
        <v>426</v>
      </c>
      <c r="Z106" s="99">
        <v>44540</v>
      </c>
      <c r="AA106" s="25" t="s">
        <v>264</v>
      </c>
      <c r="AB106" s="57" t="s">
        <v>274</v>
      </c>
      <c r="AC106" s="25" t="s">
        <v>138</v>
      </c>
      <c r="AD106" s="43" t="s">
        <v>288</v>
      </c>
      <c r="AE106" s="78" t="s">
        <v>298</v>
      </c>
    </row>
    <row r="107" spans="1:31" s="4" customFormat="1" ht="89.25" customHeight="1" outlineLevel="1">
      <c r="A107" s="131" t="s">
        <v>345</v>
      </c>
      <c r="B107" s="24"/>
      <c r="C107" s="74">
        <f>SUBTOTAL(9,C106:C106)</f>
        <v>15977030732</v>
      </c>
      <c r="D107" s="73"/>
      <c r="E107" s="74">
        <f>SUBTOTAL(9,E106:E106)</f>
        <v>319540614.64</v>
      </c>
      <c r="F107" s="128">
        <f>SUBTOTAL(9,F106:F106)</f>
        <v>16355355917</v>
      </c>
      <c r="G107" s="73"/>
      <c r="H107" s="74">
        <f>SUBTOTAL(9,H106:H106)</f>
        <v>327107118.34000003</v>
      </c>
      <c r="I107" s="113">
        <f>SUBTOTAL(9,I106:I106)</f>
        <v>17772519080</v>
      </c>
      <c r="J107" s="73"/>
      <c r="K107" s="74">
        <f>SUBTOTAL(9,K106:K106)</f>
        <v>355450381.6</v>
      </c>
      <c r="L107" s="113">
        <f>SUBTOTAL(9,L106:L106)</f>
        <v>17655436389</v>
      </c>
      <c r="M107" s="73"/>
      <c r="N107" s="74">
        <f>SUBTOTAL(9,N106:N106)</f>
        <v>353108727.78000003</v>
      </c>
      <c r="O107" s="113">
        <f aca="true" t="shared" si="36" ref="O107:U107">SUBTOTAL(9,O106:O106)</f>
        <v>0</v>
      </c>
      <c r="P107" s="114">
        <f t="shared" si="36"/>
        <v>0</v>
      </c>
      <c r="Q107" s="114">
        <f t="shared" si="36"/>
        <v>105932618</v>
      </c>
      <c r="R107" s="103">
        <f t="shared" si="36"/>
        <v>105932618</v>
      </c>
      <c r="S107" s="113">
        <f t="shared" si="36"/>
        <v>0</v>
      </c>
      <c r="T107" s="103">
        <f t="shared" si="36"/>
        <v>105932618</v>
      </c>
      <c r="U107" s="119">
        <f t="shared" si="36"/>
        <v>0</v>
      </c>
      <c r="V107" s="121"/>
      <c r="W107" s="121"/>
      <c r="X107" s="125"/>
      <c r="Y107" s="98"/>
      <c r="Z107" s="100"/>
      <c r="AA107" s="25"/>
      <c r="AB107" s="57"/>
      <c r="AC107" s="25"/>
      <c r="AD107" s="43"/>
      <c r="AE107" s="34"/>
    </row>
    <row r="108" spans="1:31" s="4" customFormat="1" ht="76.5" outlineLevel="2">
      <c r="A108" s="48" t="s">
        <v>180</v>
      </c>
      <c r="B108" s="24" t="s">
        <v>15</v>
      </c>
      <c r="C108" s="74">
        <v>2421100569</v>
      </c>
      <c r="D108" s="108">
        <v>0.01</v>
      </c>
      <c r="E108" s="71">
        <f>+C108*D108</f>
        <v>24211005.69</v>
      </c>
      <c r="F108" s="128">
        <v>2368585339</v>
      </c>
      <c r="G108" s="108">
        <v>0.01</v>
      </c>
      <c r="H108" s="71">
        <f>+F108*G108</f>
        <v>23685853.39</v>
      </c>
      <c r="I108" s="127">
        <v>2356053894</v>
      </c>
      <c r="J108" s="108">
        <v>0.01</v>
      </c>
      <c r="K108" s="71">
        <f>+I108*J108</f>
        <v>23560538.94</v>
      </c>
      <c r="L108" s="127">
        <v>2104648718</v>
      </c>
      <c r="M108" s="108">
        <v>0.01</v>
      </c>
      <c r="N108" s="71">
        <f>+L108*M108</f>
        <v>21046487.18</v>
      </c>
      <c r="O108" s="113"/>
      <c r="P108" s="114">
        <v>0</v>
      </c>
      <c r="Q108" s="114">
        <v>21046487</v>
      </c>
      <c r="R108" s="103">
        <f t="shared" si="31"/>
        <v>21046487</v>
      </c>
      <c r="S108" s="113"/>
      <c r="T108" s="103">
        <f t="shared" si="32"/>
        <v>21046487</v>
      </c>
      <c r="U108" s="119"/>
      <c r="V108" s="121">
        <v>0</v>
      </c>
      <c r="W108" s="121">
        <v>0</v>
      </c>
      <c r="X108" s="125" t="s">
        <v>432</v>
      </c>
      <c r="Y108" s="98" t="s">
        <v>426</v>
      </c>
      <c r="Z108" s="99">
        <v>44540</v>
      </c>
      <c r="AA108" s="43" t="s">
        <v>372</v>
      </c>
      <c r="AB108" s="57" t="s">
        <v>286</v>
      </c>
      <c r="AC108" s="25" t="s">
        <v>16</v>
      </c>
      <c r="AD108" s="43" t="s">
        <v>289</v>
      </c>
      <c r="AE108" s="34" t="s">
        <v>376</v>
      </c>
    </row>
    <row r="109" spans="1:31" s="4" customFormat="1" ht="31.5" outlineLevel="1">
      <c r="A109" s="131" t="s">
        <v>346</v>
      </c>
      <c r="B109" s="24"/>
      <c r="C109" s="74">
        <f>SUBTOTAL(9,C108:C108)</f>
        <v>2421100569</v>
      </c>
      <c r="D109" s="108"/>
      <c r="E109" s="74">
        <f>SUBTOTAL(9,E108:E108)</f>
        <v>24211005.69</v>
      </c>
      <c r="F109" s="128">
        <f>SUBTOTAL(9,F108:F108)</f>
        <v>2368585339</v>
      </c>
      <c r="G109" s="108"/>
      <c r="H109" s="74">
        <f>SUBTOTAL(9,H108:H108)</f>
        <v>23685853.39</v>
      </c>
      <c r="I109" s="113">
        <f>SUBTOTAL(9,I108:I108)</f>
        <v>2356053894</v>
      </c>
      <c r="J109" s="108"/>
      <c r="K109" s="74">
        <f>SUBTOTAL(9,K108:K108)</f>
        <v>23560538.94</v>
      </c>
      <c r="L109" s="113">
        <f>SUBTOTAL(9,L108:L108)</f>
        <v>2104648718</v>
      </c>
      <c r="M109" s="108"/>
      <c r="N109" s="74">
        <f>SUBTOTAL(9,N108:N108)</f>
        <v>21046487.18</v>
      </c>
      <c r="O109" s="113">
        <f aca="true" t="shared" si="37" ref="O109:U109">SUBTOTAL(9,O108:O108)</f>
        <v>0</v>
      </c>
      <c r="P109" s="114">
        <f t="shared" si="37"/>
        <v>0</v>
      </c>
      <c r="Q109" s="114">
        <f t="shared" si="37"/>
        <v>21046487</v>
      </c>
      <c r="R109" s="103">
        <f t="shared" si="37"/>
        <v>21046487</v>
      </c>
      <c r="S109" s="113">
        <f t="shared" si="37"/>
        <v>0</v>
      </c>
      <c r="T109" s="103">
        <f t="shared" si="37"/>
        <v>21046487</v>
      </c>
      <c r="U109" s="119">
        <f t="shared" si="37"/>
        <v>0</v>
      </c>
      <c r="V109" s="121"/>
      <c r="W109" s="121"/>
      <c r="X109" s="125"/>
      <c r="Y109" s="98"/>
      <c r="Z109" s="100"/>
      <c r="AA109" s="32"/>
      <c r="AB109" s="57"/>
      <c r="AC109" s="25"/>
      <c r="AD109" s="43"/>
      <c r="AE109" s="90"/>
    </row>
    <row r="110" spans="1:31" s="4" customFormat="1" ht="25.5" outlineLevel="2">
      <c r="A110" s="48" t="s">
        <v>181</v>
      </c>
      <c r="B110" s="24" t="s">
        <v>66</v>
      </c>
      <c r="C110" s="74">
        <v>1467069318</v>
      </c>
      <c r="D110" s="73">
        <v>0.02</v>
      </c>
      <c r="E110" s="71">
        <f>+C110*D110</f>
        <v>29341386.36</v>
      </c>
      <c r="F110" s="128">
        <v>1587557862</v>
      </c>
      <c r="G110" s="73">
        <v>0.02</v>
      </c>
      <c r="H110" s="71">
        <f>+F110*G110</f>
        <v>31751157.240000002</v>
      </c>
      <c r="I110" s="127">
        <v>1798741159</v>
      </c>
      <c r="J110" s="73">
        <v>0.02</v>
      </c>
      <c r="K110" s="71">
        <f>+I110*J110</f>
        <v>35974823.18</v>
      </c>
      <c r="L110" s="188">
        <v>1773595675</v>
      </c>
      <c r="M110" s="73">
        <v>0.02</v>
      </c>
      <c r="N110" s="71">
        <f>+L110*M110</f>
        <v>35471913.5</v>
      </c>
      <c r="O110" s="113">
        <v>0</v>
      </c>
      <c r="P110" s="113">
        <v>0</v>
      </c>
      <c r="Q110" s="160">
        <v>0</v>
      </c>
      <c r="R110" s="103">
        <f t="shared" si="31"/>
        <v>0</v>
      </c>
      <c r="S110" s="113"/>
      <c r="T110" s="103">
        <f t="shared" si="32"/>
        <v>0</v>
      </c>
      <c r="U110" s="119"/>
      <c r="V110" s="120">
        <v>0</v>
      </c>
      <c r="W110" s="120"/>
      <c r="X110" s="184"/>
      <c r="Y110" s="98" t="s">
        <v>426</v>
      </c>
      <c r="Z110" s="99">
        <v>44540</v>
      </c>
      <c r="AA110" s="25" t="s">
        <v>127</v>
      </c>
      <c r="AB110" s="57" t="s">
        <v>274</v>
      </c>
      <c r="AC110" s="25" t="s">
        <v>67</v>
      </c>
      <c r="AD110" s="37"/>
      <c r="AE110" s="34" t="s">
        <v>376</v>
      </c>
    </row>
    <row r="111" spans="1:31" s="4" customFormat="1" ht="25.5" outlineLevel="2">
      <c r="A111" s="48" t="s">
        <v>181</v>
      </c>
      <c r="B111" s="24" t="s">
        <v>68</v>
      </c>
      <c r="C111" s="74">
        <v>269112320</v>
      </c>
      <c r="D111" s="73">
        <v>0.02</v>
      </c>
      <c r="E111" s="71">
        <f>+C111*D111</f>
        <v>5382246.4</v>
      </c>
      <c r="F111" s="128">
        <v>269122312</v>
      </c>
      <c r="G111" s="73">
        <v>0.02</v>
      </c>
      <c r="H111" s="71">
        <f>+F111*G111</f>
        <v>5382446.24</v>
      </c>
      <c r="I111" s="127">
        <v>286488939</v>
      </c>
      <c r="J111" s="73">
        <v>0.02</v>
      </c>
      <c r="K111" s="71">
        <f>+I111*J111</f>
        <v>5729778.78</v>
      </c>
      <c r="L111" s="188">
        <v>248666607</v>
      </c>
      <c r="M111" s="73">
        <v>0.02</v>
      </c>
      <c r="N111" s="71">
        <f>+L111*M111</f>
        <v>4973332.14</v>
      </c>
      <c r="O111" s="113">
        <v>0</v>
      </c>
      <c r="P111" s="113">
        <v>0</v>
      </c>
      <c r="Q111" s="113">
        <v>0</v>
      </c>
      <c r="R111" s="103">
        <f t="shared" si="31"/>
        <v>0</v>
      </c>
      <c r="S111" s="113"/>
      <c r="T111" s="103">
        <f t="shared" si="32"/>
        <v>0</v>
      </c>
      <c r="U111" s="119"/>
      <c r="V111" s="120">
        <v>0</v>
      </c>
      <c r="W111" s="120"/>
      <c r="X111" s="97"/>
      <c r="Y111" s="98" t="s">
        <v>426</v>
      </c>
      <c r="Z111" s="99">
        <v>44540</v>
      </c>
      <c r="AA111" s="43" t="s">
        <v>214</v>
      </c>
      <c r="AB111" s="57" t="s">
        <v>274</v>
      </c>
      <c r="AC111" s="25" t="s">
        <v>9</v>
      </c>
      <c r="AD111" s="37"/>
      <c r="AE111" s="34" t="s">
        <v>376</v>
      </c>
    </row>
    <row r="112" spans="1:31" s="4" customFormat="1" ht="25.5" outlineLevel="2">
      <c r="A112" s="48" t="s">
        <v>181</v>
      </c>
      <c r="B112" s="24" t="s">
        <v>69</v>
      </c>
      <c r="C112" s="74">
        <v>1289278915</v>
      </c>
      <c r="D112" s="73">
        <v>0.02</v>
      </c>
      <c r="E112" s="71">
        <f>+C112*D112</f>
        <v>25785578.3</v>
      </c>
      <c r="F112" s="128">
        <v>1330265711</v>
      </c>
      <c r="G112" s="73">
        <v>0.02</v>
      </c>
      <c r="H112" s="71">
        <f>+F112*G112</f>
        <v>26605314.22</v>
      </c>
      <c r="I112" s="127">
        <v>1387451313</v>
      </c>
      <c r="J112" s="73">
        <v>0.02</v>
      </c>
      <c r="K112" s="71">
        <f>+I112*J112</f>
        <v>27749026.26</v>
      </c>
      <c r="L112" s="188">
        <v>1482732133</v>
      </c>
      <c r="M112" s="73">
        <v>0.02</v>
      </c>
      <c r="N112" s="71">
        <f>+L112*M112</f>
        <v>29654642.66</v>
      </c>
      <c r="O112" s="113">
        <v>0</v>
      </c>
      <c r="P112" s="113">
        <v>0</v>
      </c>
      <c r="Q112" s="113">
        <v>0</v>
      </c>
      <c r="R112" s="103">
        <f t="shared" si="31"/>
        <v>0</v>
      </c>
      <c r="S112" s="113"/>
      <c r="T112" s="103">
        <f t="shared" si="32"/>
        <v>0</v>
      </c>
      <c r="U112" s="119"/>
      <c r="V112" s="120">
        <v>0</v>
      </c>
      <c r="W112" s="120"/>
      <c r="X112" s="179"/>
      <c r="Y112" s="98" t="s">
        <v>426</v>
      </c>
      <c r="Z112" s="99">
        <v>44540</v>
      </c>
      <c r="AA112" s="25" t="s">
        <v>219</v>
      </c>
      <c r="AB112" s="57" t="s">
        <v>274</v>
      </c>
      <c r="AC112" s="25" t="s">
        <v>9</v>
      </c>
      <c r="AD112" s="37"/>
      <c r="AE112" s="34" t="s">
        <v>376</v>
      </c>
    </row>
    <row r="113" spans="1:31" s="4" customFormat="1" ht="31.5" outlineLevel="1">
      <c r="A113" s="131" t="s">
        <v>347</v>
      </c>
      <c r="B113" s="24"/>
      <c r="C113" s="74">
        <f>SUBTOTAL(9,C110:C112)</f>
        <v>3025460553</v>
      </c>
      <c r="D113" s="73"/>
      <c r="E113" s="74">
        <f>SUBTOTAL(9,E110:E112)</f>
        <v>60509211.06</v>
      </c>
      <c r="F113" s="128">
        <f>SUBTOTAL(9,F110:F112)</f>
        <v>3186945885</v>
      </c>
      <c r="G113" s="73"/>
      <c r="H113" s="74">
        <f>SUBTOTAL(9,H110:H112)</f>
        <v>63738917.7</v>
      </c>
      <c r="I113" s="113">
        <f>SUBTOTAL(9,I110:I112)</f>
        <v>3472681411</v>
      </c>
      <c r="J113" s="73"/>
      <c r="K113" s="74">
        <f>SUBTOTAL(9,K110:K112)</f>
        <v>69453628.22</v>
      </c>
      <c r="L113" s="113">
        <f>SUBTOTAL(9,L110:L112)</f>
        <v>3504994415</v>
      </c>
      <c r="M113" s="73"/>
      <c r="N113" s="74">
        <f>SUBTOTAL(9,N110:N112)</f>
        <v>70099888.3</v>
      </c>
      <c r="O113" s="113">
        <f aca="true" t="shared" si="38" ref="O113:U113">SUBTOTAL(9,O110:O112)</f>
        <v>0</v>
      </c>
      <c r="P113" s="113">
        <f t="shared" si="38"/>
        <v>0</v>
      </c>
      <c r="Q113" s="113">
        <f t="shared" si="38"/>
        <v>0</v>
      </c>
      <c r="R113" s="103">
        <f t="shared" si="38"/>
        <v>0</v>
      </c>
      <c r="S113" s="113">
        <f t="shared" si="38"/>
        <v>0</v>
      </c>
      <c r="T113" s="103">
        <f t="shared" si="38"/>
        <v>0</v>
      </c>
      <c r="U113" s="119">
        <f t="shared" si="38"/>
        <v>0</v>
      </c>
      <c r="V113" s="120"/>
      <c r="W113" s="120"/>
      <c r="X113" s="97"/>
      <c r="Y113" s="98"/>
      <c r="Z113" s="100"/>
      <c r="AA113" s="25"/>
      <c r="AB113" s="57"/>
      <c r="AC113" s="25"/>
      <c r="AD113" s="37"/>
      <c r="AE113" s="34"/>
    </row>
    <row r="114" spans="1:31" s="4" customFormat="1" ht="66" customHeight="1" outlineLevel="2">
      <c r="A114" s="49" t="s">
        <v>182</v>
      </c>
      <c r="B114" s="42" t="s">
        <v>222</v>
      </c>
      <c r="C114" s="74">
        <v>32734947000</v>
      </c>
      <c r="D114" s="73">
        <v>0.005</v>
      </c>
      <c r="E114" s="71">
        <f>+C114*D114</f>
        <v>163674735</v>
      </c>
      <c r="F114" s="128">
        <v>32734947000</v>
      </c>
      <c r="G114" s="73">
        <v>0.005</v>
      </c>
      <c r="H114" s="71">
        <f>+F114*G114</f>
        <v>163674735</v>
      </c>
      <c r="I114" s="127">
        <v>32734947000</v>
      </c>
      <c r="J114" s="73">
        <v>0.005</v>
      </c>
      <c r="K114" s="71">
        <f>+I114*J114</f>
        <v>163674735</v>
      </c>
      <c r="L114" s="127">
        <v>32734947000</v>
      </c>
      <c r="M114" s="73">
        <v>0.005</v>
      </c>
      <c r="N114" s="71">
        <f>+L114*M114</f>
        <v>163674735</v>
      </c>
      <c r="O114" s="113"/>
      <c r="P114" s="113"/>
      <c r="Q114" s="113"/>
      <c r="R114" s="103">
        <f t="shared" si="31"/>
        <v>0</v>
      </c>
      <c r="S114" s="113"/>
      <c r="T114" s="103">
        <f t="shared" si="32"/>
        <v>0</v>
      </c>
      <c r="U114" s="119"/>
      <c r="V114" s="120"/>
      <c r="W114" s="120"/>
      <c r="X114" s="97"/>
      <c r="Y114" s="98" t="s">
        <v>415</v>
      </c>
      <c r="Z114" s="100"/>
      <c r="AA114" s="43" t="s">
        <v>265</v>
      </c>
      <c r="AB114" s="57" t="s">
        <v>284</v>
      </c>
      <c r="AC114" s="25" t="s">
        <v>142</v>
      </c>
      <c r="AD114" s="91" t="s">
        <v>282</v>
      </c>
      <c r="AE114" s="78" t="s">
        <v>378</v>
      </c>
    </row>
    <row r="115" spans="1:31" s="4" customFormat="1" ht="31.5" outlineLevel="1">
      <c r="A115" s="130" t="s">
        <v>348</v>
      </c>
      <c r="B115" s="42"/>
      <c r="C115" s="74">
        <f>SUBTOTAL(9,C114:C114)</f>
        <v>32734947000</v>
      </c>
      <c r="D115" s="73"/>
      <c r="E115" s="74">
        <f>SUBTOTAL(9,E114:E114)</f>
        <v>163674735</v>
      </c>
      <c r="F115" s="128">
        <f>SUBTOTAL(9,F114:F114)</f>
        <v>32734947000</v>
      </c>
      <c r="G115" s="73"/>
      <c r="H115" s="74">
        <f>SUBTOTAL(9,H114:H114)</f>
        <v>163674735</v>
      </c>
      <c r="I115" s="113">
        <f>SUBTOTAL(9,I114:I114)</f>
        <v>32734947000</v>
      </c>
      <c r="J115" s="73"/>
      <c r="K115" s="74">
        <f>SUBTOTAL(9,K114:K114)</f>
        <v>163674735</v>
      </c>
      <c r="L115" s="113">
        <f>SUBTOTAL(9,L114:L114)</f>
        <v>32734947000</v>
      </c>
      <c r="M115" s="73"/>
      <c r="N115" s="74">
        <f>SUBTOTAL(9,N114:N114)</f>
        <v>163674735</v>
      </c>
      <c r="O115" s="113">
        <f aca="true" t="shared" si="39" ref="O115:U115">SUBTOTAL(9,O114:O114)</f>
        <v>0</v>
      </c>
      <c r="P115" s="113">
        <f t="shared" si="39"/>
        <v>0</v>
      </c>
      <c r="Q115" s="113">
        <f t="shared" si="39"/>
        <v>0</v>
      </c>
      <c r="R115" s="103">
        <f t="shared" si="39"/>
        <v>0</v>
      </c>
      <c r="S115" s="113">
        <f t="shared" si="39"/>
        <v>0</v>
      </c>
      <c r="T115" s="103">
        <f t="shared" si="39"/>
        <v>0</v>
      </c>
      <c r="U115" s="119">
        <f t="shared" si="39"/>
        <v>0</v>
      </c>
      <c r="V115" s="120"/>
      <c r="W115" s="120"/>
      <c r="X115" s="97"/>
      <c r="Y115" s="98"/>
      <c r="Z115" s="100"/>
      <c r="AA115" s="43"/>
      <c r="AB115" s="57"/>
      <c r="AC115" s="25"/>
      <c r="AD115" s="91"/>
      <c r="AE115" s="34"/>
    </row>
    <row r="116" spans="1:31" s="4" customFormat="1" ht="38.25" outlineLevel="2">
      <c r="A116" s="49" t="s">
        <v>14</v>
      </c>
      <c r="B116" s="24" t="s">
        <v>205</v>
      </c>
      <c r="C116" s="74">
        <v>2509474000</v>
      </c>
      <c r="D116" s="73">
        <v>0.02</v>
      </c>
      <c r="E116" s="71">
        <f>+C116*D116</f>
        <v>50189480</v>
      </c>
      <c r="F116" s="128">
        <v>2509474000</v>
      </c>
      <c r="G116" s="73">
        <v>0.02</v>
      </c>
      <c r="H116" s="71">
        <f>+F116*G116</f>
        <v>50189480</v>
      </c>
      <c r="I116" s="127">
        <v>2509474000</v>
      </c>
      <c r="J116" s="73">
        <v>0.02</v>
      </c>
      <c r="K116" s="71">
        <f>+I116*J116</f>
        <v>50189480</v>
      </c>
      <c r="L116" s="127">
        <v>2509474000</v>
      </c>
      <c r="M116" s="73">
        <v>0.02</v>
      </c>
      <c r="N116" s="71">
        <f>+L116*M116</f>
        <v>50189480</v>
      </c>
      <c r="O116" s="113"/>
      <c r="P116" s="113"/>
      <c r="Q116" s="113"/>
      <c r="R116" s="103">
        <f t="shared" si="31"/>
        <v>0</v>
      </c>
      <c r="S116" s="113"/>
      <c r="T116" s="103">
        <f t="shared" si="32"/>
        <v>0</v>
      </c>
      <c r="U116" s="119"/>
      <c r="V116" s="120"/>
      <c r="W116" s="120"/>
      <c r="X116" s="97" t="s">
        <v>204</v>
      </c>
      <c r="Y116" s="98" t="s">
        <v>415</v>
      </c>
      <c r="Z116" s="99"/>
      <c r="AA116" s="26">
        <v>16</v>
      </c>
      <c r="AB116" s="57" t="s">
        <v>278</v>
      </c>
      <c r="AC116" s="25" t="s">
        <v>9</v>
      </c>
      <c r="AD116" s="25"/>
      <c r="AE116" s="78" t="s">
        <v>377</v>
      </c>
    </row>
    <row r="117" spans="1:31" s="4" customFormat="1" ht="31.5" outlineLevel="1">
      <c r="A117" s="130" t="s">
        <v>349</v>
      </c>
      <c r="B117" s="24"/>
      <c r="C117" s="74">
        <f>SUBTOTAL(9,C116:C116)</f>
        <v>2509474000</v>
      </c>
      <c r="D117" s="73"/>
      <c r="E117" s="74">
        <f>SUBTOTAL(9,E116:E116)</f>
        <v>50189480</v>
      </c>
      <c r="F117" s="128">
        <f>SUBTOTAL(9,F116:F116)</f>
        <v>2509474000</v>
      </c>
      <c r="G117" s="73"/>
      <c r="H117" s="74">
        <f>SUBTOTAL(9,H116:H116)</f>
        <v>50189480</v>
      </c>
      <c r="I117" s="113">
        <f>SUBTOTAL(9,I116:I116)</f>
        <v>2509474000</v>
      </c>
      <c r="J117" s="73"/>
      <c r="K117" s="74">
        <f>SUBTOTAL(9,K116:K116)</f>
        <v>50189480</v>
      </c>
      <c r="L117" s="113">
        <f>SUBTOTAL(9,L116:L116)</f>
        <v>2509474000</v>
      </c>
      <c r="M117" s="73"/>
      <c r="N117" s="74">
        <f>SUBTOTAL(9,N116:N116)</f>
        <v>50189480</v>
      </c>
      <c r="O117" s="113">
        <f aca="true" t="shared" si="40" ref="O117:U117">SUBTOTAL(9,O116:O116)</f>
        <v>0</v>
      </c>
      <c r="P117" s="113">
        <f t="shared" si="40"/>
        <v>0</v>
      </c>
      <c r="Q117" s="113">
        <f t="shared" si="40"/>
        <v>0</v>
      </c>
      <c r="R117" s="103">
        <f t="shared" si="40"/>
        <v>0</v>
      </c>
      <c r="S117" s="113">
        <f t="shared" si="40"/>
        <v>0</v>
      </c>
      <c r="T117" s="103">
        <f t="shared" si="40"/>
        <v>0</v>
      </c>
      <c r="U117" s="119">
        <f t="shared" si="40"/>
        <v>0</v>
      </c>
      <c r="V117" s="120"/>
      <c r="W117" s="120"/>
      <c r="X117" s="132"/>
      <c r="Y117" s="98"/>
      <c r="Z117" s="99"/>
      <c r="AA117" s="25"/>
      <c r="AB117" s="57"/>
      <c r="AC117" s="25"/>
      <c r="AD117" s="25"/>
      <c r="AE117" s="34"/>
    </row>
    <row r="118" spans="1:31" s="4" customFormat="1" ht="39.75" customHeight="1" outlineLevel="2">
      <c r="A118" s="48" t="s">
        <v>183</v>
      </c>
      <c r="B118" s="24" t="s">
        <v>70</v>
      </c>
      <c r="C118" s="74">
        <v>6314209771</v>
      </c>
      <c r="D118" s="73">
        <v>0.02</v>
      </c>
      <c r="E118" s="71">
        <f>+C118*D118</f>
        <v>126284195.42</v>
      </c>
      <c r="F118" s="128">
        <v>6844007160</v>
      </c>
      <c r="G118" s="73">
        <v>0.02</v>
      </c>
      <c r="H118" s="71">
        <f>+F118*G118</f>
        <v>136880143.2</v>
      </c>
      <c r="I118" s="127">
        <v>7656745221</v>
      </c>
      <c r="J118" s="73">
        <v>0.02</v>
      </c>
      <c r="K118" s="71">
        <f>+I118*J118</f>
        <v>153134904.42000002</v>
      </c>
      <c r="L118" s="127">
        <v>7666507776</v>
      </c>
      <c r="M118" s="73">
        <v>0.02</v>
      </c>
      <c r="N118" s="71">
        <f>+L118*M118</f>
        <v>153330155.52</v>
      </c>
      <c r="O118" s="113">
        <v>0</v>
      </c>
      <c r="P118" s="113">
        <v>0</v>
      </c>
      <c r="Q118" s="113">
        <v>0</v>
      </c>
      <c r="R118" s="103">
        <f t="shared" si="31"/>
        <v>0</v>
      </c>
      <c r="S118" s="113">
        <f>50825+52000+85289</f>
        <v>188114</v>
      </c>
      <c r="T118" s="103">
        <f t="shared" si="32"/>
        <v>-188114</v>
      </c>
      <c r="U118" s="119"/>
      <c r="V118" s="121">
        <v>0</v>
      </c>
      <c r="W118" s="120"/>
      <c r="X118" s="59"/>
      <c r="Y118" s="98" t="s">
        <v>415</v>
      </c>
      <c r="Z118" s="99">
        <v>44351</v>
      </c>
      <c r="AA118" s="25" t="s">
        <v>127</v>
      </c>
      <c r="AB118" s="57" t="s">
        <v>274</v>
      </c>
      <c r="AC118" s="25" t="s">
        <v>71</v>
      </c>
      <c r="AD118" s="32" t="s">
        <v>204</v>
      </c>
      <c r="AE118" s="34"/>
    </row>
    <row r="119" spans="1:31" s="4" customFormat="1" ht="95.25" customHeight="1" outlineLevel="2">
      <c r="A119" s="50" t="s">
        <v>183</v>
      </c>
      <c r="B119" s="24" t="s">
        <v>72</v>
      </c>
      <c r="C119" s="74">
        <v>1488415477</v>
      </c>
      <c r="D119" s="73">
        <v>0.02</v>
      </c>
      <c r="E119" s="71">
        <f>+C119*D119</f>
        <v>29768309.54</v>
      </c>
      <c r="F119" s="128">
        <v>1442769482</v>
      </c>
      <c r="G119" s="73">
        <v>0.02</v>
      </c>
      <c r="H119" s="71">
        <f>+F119*G119</f>
        <v>28855389.64</v>
      </c>
      <c r="I119" s="127">
        <v>1389126455</v>
      </c>
      <c r="J119" s="73">
        <v>0.02</v>
      </c>
      <c r="K119" s="71">
        <f>+I119*J119</f>
        <v>27782529.1</v>
      </c>
      <c r="L119" s="127">
        <v>1293726103</v>
      </c>
      <c r="M119" s="73">
        <v>0.02</v>
      </c>
      <c r="N119" s="71">
        <f>+L119*M119</f>
        <v>25874522.060000002</v>
      </c>
      <c r="O119" s="113">
        <v>0</v>
      </c>
      <c r="P119" s="113">
        <v>0</v>
      </c>
      <c r="Q119" s="178">
        <v>7500000</v>
      </c>
      <c r="R119" s="103">
        <f t="shared" si="31"/>
        <v>7500000</v>
      </c>
      <c r="S119" s="113">
        <f>870000+1001000+100000</f>
        <v>1971000</v>
      </c>
      <c r="T119" s="103">
        <f t="shared" si="32"/>
        <v>5529000</v>
      </c>
      <c r="U119" s="119"/>
      <c r="V119" s="120">
        <v>0</v>
      </c>
      <c r="W119" s="120"/>
      <c r="X119" s="193" t="s">
        <v>440</v>
      </c>
      <c r="Y119" s="98" t="s">
        <v>415</v>
      </c>
      <c r="Z119" s="99">
        <v>44351</v>
      </c>
      <c r="AA119" s="26">
        <v>16</v>
      </c>
      <c r="AB119" s="57" t="s">
        <v>274</v>
      </c>
      <c r="AC119" s="25" t="s">
        <v>71</v>
      </c>
      <c r="AD119" s="32"/>
      <c r="AE119" s="34"/>
    </row>
    <row r="120" spans="1:31" s="4" customFormat="1" ht="31.5" outlineLevel="2">
      <c r="A120" s="48" t="s">
        <v>183</v>
      </c>
      <c r="B120" s="24" t="s">
        <v>73</v>
      </c>
      <c r="C120" s="74">
        <v>5829407919</v>
      </c>
      <c r="D120" s="73">
        <v>0.02</v>
      </c>
      <c r="E120" s="71">
        <f>+C120*D120</f>
        <v>116588158.38</v>
      </c>
      <c r="F120" s="128">
        <v>6029692495</v>
      </c>
      <c r="G120" s="73">
        <v>0.02</v>
      </c>
      <c r="H120" s="71">
        <f>+F120*G120</f>
        <v>120593849.9</v>
      </c>
      <c r="I120" s="127">
        <v>6753606335</v>
      </c>
      <c r="J120" s="73">
        <v>0.02</v>
      </c>
      <c r="K120" s="71">
        <f>+I120*J120</f>
        <v>135072126.7</v>
      </c>
      <c r="L120" s="127">
        <v>7228619200</v>
      </c>
      <c r="M120" s="73">
        <v>0.02</v>
      </c>
      <c r="N120" s="71">
        <f>+L120*M120</f>
        <v>144572384</v>
      </c>
      <c r="O120" s="113">
        <v>0</v>
      </c>
      <c r="P120" s="113">
        <v>500000</v>
      </c>
      <c r="Q120" s="113">
        <v>0</v>
      </c>
      <c r="R120" s="103">
        <f t="shared" si="31"/>
        <v>500000</v>
      </c>
      <c r="S120" s="113">
        <f>79175+247000+270083</f>
        <v>596258</v>
      </c>
      <c r="T120" s="103">
        <f t="shared" si="32"/>
        <v>-96258</v>
      </c>
      <c r="U120" s="119"/>
      <c r="V120" s="121">
        <v>0</v>
      </c>
      <c r="W120" s="121"/>
      <c r="X120" s="59" t="s">
        <v>439</v>
      </c>
      <c r="Y120" s="98" t="s">
        <v>415</v>
      </c>
      <c r="Z120" s="99">
        <v>44351</v>
      </c>
      <c r="AA120" s="25" t="s">
        <v>266</v>
      </c>
      <c r="AB120" s="57" t="s">
        <v>274</v>
      </c>
      <c r="AC120" s="25" t="s">
        <v>71</v>
      </c>
      <c r="AD120" s="32"/>
      <c r="AE120" s="34"/>
    </row>
    <row r="121" spans="1:31" s="4" customFormat="1" ht="47.25" outlineLevel="1">
      <c r="A121" s="131" t="s">
        <v>350</v>
      </c>
      <c r="B121" s="24"/>
      <c r="C121" s="74">
        <f>SUBTOTAL(9,C118:C120)</f>
        <v>13632033167</v>
      </c>
      <c r="D121" s="73"/>
      <c r="E121" s="74">
        <f>SUBTOTAL(9,E118:E120)</f>
        <v>272640663.34000003</v>
      </c>
      <c r="F121" s="128">
        <f>SUBTOTAL(9,F118:F120)</f>
        <v>14316469137</v>
      </c>
      <c r="G121" s="73"/>
      <c r="H121" s="74">
        <f>SUBTOTAL(9,H118:H120)</f>
        <v>286329382.74</v>
      </c>
      <c r="I121" s="113">
        <f>SUBTOTAL(9,I118:I120)</f>
        <v>15799478011</v>
      </c>
      <c r="J121" s="73"/>
      <c r="K121" s="74">
        <f>SUBTOTAL(9,K118:K120)</f>
        <v>315989560.22</v>
      </c>
      <c r="L121" s="113">
        <f>SUBTOTAL(9,L118:L120)</f>
        <v>16188853079</v>
      </c>
      <c r="M121" s="73"/>
      <c r="N121" s="74">
        <f>SUBTOTAL(9,N118:N120)</f>
        <v>323777061.58000004</v>
      </c>
      <c r="O121" s="113">
        <f aca="true" t="shared" si="41" ref="O121:U121">SUBTOTAL(9,O118:O120)</f>
        <v>0</v>
      </c>
      <c r="P121" s="113">
        <f t="shared" si="41"/>
        <v>500000</v>
      </c>
      <c r="Q121" s="183">
        <f t="shared" si="41"/>
        <v>7500000</v>
      </c>
      <c r="R121" s="103">
        <f t="shared" si="41"/>
        <v>8000000</v>
      </c>
      <c r="S121" s="183">
        <f t="shared" si="41"/>
        <v>2755372</v>
      </c>
      <c r="T121" s="103">
        <f t="shared" si="41"/>
        <v>5244628</v>
      </c>
      <c r="U121" s="119">
        <f t="shared" si="41"/>
        <v>0</v>
      </c>
      <c r="V121" s="121"/>
      <c r="W121" s="121"/>
      <c r="X121" s="150"/>
      <c r="Y121" s="98"/>
      <c r="Z121" s="100"/>
      <c r="AA121" s="25"/>
      <c r="AB121" s="57"/>
      <c r="AC121" s="25"/>
      <c r="AD121" s="32"/>
      <c r="AE121" s="34"/>
    </row>
    <row r="122" spans="1:31" s="4" customFormat="1" ht="102" outlineLevel="2">
      <c r="A122" s="48" t="s">
        <v>184</v>
      </c>
      <c r="B122" s="24" t="s">
        <v>74</v>
      </c>
      <c r="C122" s="74">
        <v>1443413658</v>
      </c>
      <c r="D122" s="73">
        <v>0.02</v>
      </c>
      <c r="E122" s="71">
        <f>+C122*D122</f>
        <v>28868273.16</v>
      </c>
      <c r="F122" s="128">
        <v>1463181450</v>
      </c>
      <c r="G122" s="73">
        <v>0.02</v>
      </c>
      <c r="H122" s="71">
        <f>+F122*G122</f>
        <v>29263629</v>
      </c>
      <c r="I122" s="127">
        <v>1627624961</v>
      </c>
      <c r="J122" s="73">
        <v>0.02</v>
      </c>
      <c r="K122" s="71">
        <f>+I122*J122</f>
        <v>32552499.220000003</v>
      </c>
      <c r="L122" s="127">
        <v>1631709741</v>
      </c>
      <c r="M122" s="73">
        <v>0.02</v>
      </c>
      <c r="N122" s="71">
        <f>+L122*M122</f>
        <v>32634194.82</v>
      </c>
      <c r="O122" s="113"/>
      <c r="P122" s="113"/>
      <c r="Q122" s="113"/>
      <c r="R122" s="103">
        <f t="shared" si="31"/>
        <v>0</v>
      </c>
      <c r="S122" s="113"/>
      <c r="T122" s="103">
        <f t="shared" si="32"/>
        <v>0</v>
      </c>
      <c r="U122" s="119"/>
      <c r="V122" s="121">
        <v>0</v>
      </c>
      <c r="W122" s="121"/>
      <c r="X122" s="97"/>
      <c r="Y122" s="98" t="s">
        <v>426</v>
      </c>
      <c r="Z122" s="99">
        <v>44540</v>
      </c>
      <c r="AA122" s="43" t="s">
        <v>267</v>
      </c>
      <c r="AB122" s="57" t="s">
        <v>274</v>
      </c>
      <c r="AC122" s="25" t="s">
        <v>75</v>
      </c>
      <c r="AD122" s="25" t="s">
        <v>235</v>
      </c>
      <c r="AE122" s="34" t="s">
        <v>300</v>
      </c>
    </row>
    <row r="123" spans="1:31" s="4" customFormat="1" ht="47.25" outlineLevel="1">
      <c r="A123" s="131" t="s">
        <v>351</v>
      </c>
      <c r="B123" s="24"/>
      <c r="C123" s="74">
        <f>SUBTOTAL(9,C122:C122)</f>
        <v>1443413658</v>
      </c>
      <c r="D123" s="73"/>
      <c r="E123" s="74">
        <f>SUBTOTAL(9,E122:E122)</f>
        <v>28868273.16</v>
      </c>
      <c r="F123" s="128">
        <f>SUBTOTAL(9,F122:F122)</f>
        <v>1463181450</v>
      </c>
      <c r="G123" s="73"/>
      <c r="H123" s="74">
        <f>SUBTOTAL(9,H122:H122)</f>
        <v>29263629</v>
      </c>
      <c r="I123" s="113">
        <f>SUBTOTAL(9,I122:I122)</f>
        <v>1627624961</v>
      </c>
      <c r="J123" s="73"/>
      <c r="K123" s="74">
        <f>SUBTOTAL(9,K122:K122)</f>
        <v>32552499.220000003</v>
      </c>
      <c r="L123" s="113">
        <f>SUBTOTAL(9,L122:L122)</f>
        <v>1631709741</v>
      </c>
      <c r="M123" s="73"/>
      <c r="N123" s="74">
        <f>SUBTOTAL(9,N122:N122)</f>
        <v>32634194.82</v>
      </c>
      <c r="O123" s="113">
        <f aca="true" t="shared" si="42" ref="O123:U123">SUBTOTAL(9,O122:O122)</f>
        <v>0</v>
      </c>
      <c r="P123" s="113">
        <f t="shared" si="42"/>
        <v>0</v>
      </c>
      <c r="Q123" s="113">
        <f t="shared" si="42"/>
        <v>0</v>
      </c>
      <c r="R123" s="103">
        <f t="shared" si="42"/>
        <v>0</v>
      </c>
      <c r="S123" s="113">
        <f t="shared" si="42"/>
        <v>0</v>
      </c>
      <c r="T123" s="103">
        <f t="shared" si="42"/>
        <v>0</v>
      </c>
      <c r="U123" s="119">
        <f t="shared" si="42"/>
        <v>0</v>
      </c>
      <c r="V123" s="121"/>
      <c r="W123" s="121"/>
      <c r="X123" s="97"/>
      <c r="Y123" s="98"/>
      <c r="Z123" s="100"/>
      <c r="AA123" s="43"/>
      <c r="AB123" s="57"/>
      <c r="AC123" s="25"/>
      <c r="AD123" s="25"/>
      <c r="AE123" s="34"/>
    </row>
    <row r="124" spans="1:31" s="4" customFormat="1" ht="15.75" outlineLevel="2">
      <c r="A124" s="48" t="s">
        <v>185</v>
      </c>
      <c r="B124" s="24" t="s">
        <v>33</v>
      </c>
      <c r="C124" s="71">
        <v>7212089735</v>
      </c>
      <c r="D124" s="73">
        <v>0.015</v>
      </c>
      <c r="E124" s="71">
        <f>+C124*D124</f>
        <v>108181346.02499999</v>
      </c>
      <c r="F124" s="127">
        <v>7660461978</v>
      </c>
      <c r="G124" s="73">
        <v>0.015</v>
      </c>
      <c r="H124" s="71">
        <f>+F124*G124</f>
        <v>114906929.67</v>
      </c>
      <c r="I124" s="127">
        <v>8212138926</v>
      </c>
      <c r="J124" s="73">
        <v>0.015</v>
      </c>
      <c r="K124" s="71">
        <f>+I124*J124</f>
        <v>123182083.89</v>
      </c>
      <c r="L124" s="188">
        <v>8007291056</v>
      </c>
      <c r="M124" s="73">
        <v>0.015</v>
      </c>
      <c r="N124" s="71">
        <f>+L124*M124</f>
        <v>120109365.83999999</v>
      </c>
      <c r="O124" s="113">
        <v>0</v>
      </c>
      <c r="P124" s="113">
        <v>0</v>
      </c>
      <c r="Q124" s="113">
        <v>0</v>
      </c>
      <c r="R124" s="103">
        <f t="shared" si="31"/>
        <v>0</v>
      </c>
      <c r="S124" s="113"/>
      <c r="T124" s="103">
        <f t="shared" si="32"/>
        <v>0</v>
      </c>
      <c r="U124" s="119"/>
      <c r="V124" s="120">
        <v>0</v>
      </c>
      <c r="W124" s="120"/>
      <c r="X124" s="97"/>
      <c r="Y124" s="98" t="s">
        <v>426</v>
      </c>
      <c r="Z124" s="99">
        <v>44540</v>
      </c>
      <c r="AA124" s="25" t="s">
        <v>127</v>
      </c>
      <c r="AB124" s="57" t="s">
        <v>274</v>
      </c>
      <c r="AC124" s="25" t="s">
        <v>34</v>
      </c>
      <c r="AD124" s="32" t="s">
        <v>204</v>
      </c>
      <c r="AE124" s="34" t="s">
        <v>300</v>
      </c>
    </row>
    <row r="125" spans="1:31" s="4" customFormat="1" ht="25.5" outlineLevel="2">
      <c r="A125" s="48" t="s">
        <v>185</v>
      </c>
      <c r="B125" s="24" t="s">
        <v>35</v>
      </c>
      <c r="C125" s="71">
        <v>6936743831</v>
      </c>
      <c r="D125" s="73">
        <v>0.015</v>
      </c>
      <c r="E125" s="71">
        <f>+C125*D125</f>
        <v>104051157.465</v>
      </c>
      <c r="F125" s="127">
        <v>6901778235</v>
      </c>
      <c r="G125" s="73">
        <v>0.015</v>
      </c>
      <c r="H125" s="71">
        <f>+F125*G125</f>
        <v>103526673.52499999</v>
      </c>
      <c r="I125" s="127">
        <v>7586571910</v>
      </c>
      <c r="J125" s="73">
        <v>0.015</v>
      </c>
      <c r="K125" s="71">
        <f>+I125*J125</f>
        <v>113798578.64999999</v>
      </c>
      <c r="L125" s="188">
        <v>7849228430</v>
      </c>
      <c r="M125" s="73">
        <v>0.015</v>
      </c>
      <c r="N125" s="71">
        <f>+L125*M125</f>
        <v>117738426.45</v>
      </c>
      <c r="O125" s="113">
        <v>0</v>
      </c>
      <c r="P125" s="113">
        <v>0</v>
      </c>
      <c r="Q125" s="113">
        <v>0</v>
      </c>
      <c r="R125" s="103">
        <f t="shared" si="31"/>
        <v>0</v>
      </c>
      <c r="S125" s="113"/>
      <c r="T125" s="103">
        <f t="shared" si="32"/>
        <v>0</v>
      </c>
      <c r="U125" s="119"/>
      <c r="V125" s="120">
        <v>0</v>
      </c>
      <c r="W125" s="120"/>
      <c r="X125" s="97"/>
      <c r="Y125" s="98" t="s">
        <v>426</v>
      </c>
      <c r="Z125" s="99">
        <v>44540</v>
      </c>
      <c r="AA125" s="43" t="s">
        <v>268</v>
      </c>
      <c r="AB125" s="57" t="s">
        <v>274</v>
      </c>
      <c r="AC125" s="25" t="s">
        <v>9</v>
      </c>
      <c r="AD125" s="32"/>
      <c r="AE125" s="34" t="s">
        <v>300</v>
      </c>
    </row>
    <row r="126" spans="1:32" s="4" customFormat="1" ht="15.75" outlineLevel="1">
      <c r="A126" s="131" t="s">
        <v>352</v>
      </c>
      <c r="B126" s="24"/>
      <c r="C126" s="74">
        <f>SUBTOTAL(9,C124:C125)</f>
        <v>14148833566</v>
      </c>
      <c r="D126" s="73"/>
      <c r="E126" s="74">
        <f>SUBTOTAL(9,E124:E125)</f>
        <v>212232503.49</v>
      </c>
      <c r="F126" s="128">
        <f>SUBTOTAL(9,F124:F125)</f>
        <v>14562240213</v>
      </c>
      <c r="G126" s="73"/>
      <c r="H126" s="74">
        <f>SUBTOTAL(9,H124:H125)</f>
        <v>218433603.195</v>
      </c>
      <c r="I126" s="113">
        <f>SUBTOTAL(9,I124:I125)</f>
        <v>15798710836</v>
      </c>
      <c r="J126" s="73"/>
      <c r="K126" s="74">
        <f>SUBTOTAL(9,K124:K125)</f>
        <v>236980662.54</v>
      </c>
      <c r="L126" s="113">
        <f>SUBTOTAL(9,L124:L125)</f>
        <v>15856519486</v>
      </c>
      <c r="M126" s="73"/>
      <c r="N126" s="74">
        <f>SUBTOTAL(9,N124:N125)</f>
        <v>237847792.29</v>
      </c>
      <c r="O126" s="113">
        <f aca="true" t="shared" si="43" ref="O126:U126">SUBTOTAL(9,O124:O125)</f>
        <v>0</v>
      </c>
      <c r="P126" s="113">
        <f t="shared" si="43"/>
        <v>0</v>
      </c>
      <c r="Q126" s="113">
        <f t="shared" si="43"/>
        <v>0</v>
      </c>
      <c r="R126" s="103">
        <f t="shared" si="43"/>
        <v>0</v>
      </c>
      <c r="S126" s="113">
        <f t="shared" si="43"/>
        <v>0</v>
      </c>
      <c r="T126" s="103">
        <f t="shared" si="43"/>
        <v>0</v>
      </c>
      <c r="U126" s="119">
        <f t="shared" si="43"/>
        <v>0</v>
      </c>
      <c r="V126" s="120"/>
      <c r="W126" s="120"/>
      <c r="X126" s="97"/>
      <c r="Y126" s="98"/>
      <c r="Z126" s="100"/>
      <c r="AA126" s="43"/>
      <c r="AB126" s="57"/>
      <c r="AC126" s="25"/>
      <c r="AD126" s="32"/>
      <c r="AE126" s="34"/>
      <c r="AF126" s="72"/>
    </row>
    <row r="127" spans="1:32" s="4" customFormat="1" ht="38.25" outlineLevel="2">
      <c r="A127" s="48" t="s">
        <v>186</v>
      </c>
      <c r="B127" s="24" t="s">
        <v>36</v>
      </c>
      <c r="C127" s="71">
        <v>2953595447</v>
      </c>
      <c r="D127" s="73">
        <v>0.02</v>
      </c>
      <c r="E127" s="71">
        <f>+C127*D127</f>
        <v>59071908.94</v>
      </c>
      <c r="F127" s="128">
        <v>3135974877</v>
      </c>
      <c r="G127" s="73">
        <v>0.02</v>
      </c>
      <c r="H127" s="71">
        <f>+F127*G127</f>
        <v>62719497.54</v>
      </c>
      <c r="I127" s="127">
        <v>4077158544</v>
      </c>
      <c r="J127" s="73">
        <v>0.02</v>
      </c>
      <c r="K127" s="71">
        <f>+I127*J127</f>
        <v>81543170.88</v>
      </c>
      <c r="L127" s="188">
        <v>3344603415</v>
      </c>
      <c r="M127" s="73">
        <v>0.02</v>
      </c>
      <c r="N127" s="71">
        <f>+L127*M127</f>
        <v>66892068.300000004</v>
      </c>
      <c r="O127" s="113">
        <v>0</v>
      </c>
      <c r="P127" s="113">
        <v>0</v>
      </c>
      <c r="Q127" s="113">
        <v>0</v>
      </c>
      <c r="R127" s="103">
        <f t="shared" si="31"/>
        <v>0</v>
      </c>
      <c r="S127" s="113"/>
      <c r="T127" s="103">
        <f t="shared" si="32"/>
        <v>0</v>
      </c>
      <c r="U127" s="119"/>
      <c r="V127" s="121">
        <v>0</v>
      </c>
      <c r="W127" s="121"/>
      <c r="X127" s="97"/>
      <c r="Y127" s="98" t="s">
        <v>426</v>
      </c>
      <c r="Z127" s="99">
        <v>44540</v>
      </c>
      <c r="AA127" s="25" t="s">
        <v>127</v>
      </c>
      <c r="AB127" s="57" t="s">
        <v>274</v>
      </c>
      <c r="AC127" s="25" t="s">
        <v>32</v>
      </c>
      <c r="AD127" s="43" t="s">
        <v>306</v>
      </c>
      <c r="AE127" s="43" t="s">
        <v>299</v>
      </c>
      <c r="AF127" s="14"/>
    </row>
    <row r="128" spans="1:32" s="4" customFormat="1" ht="41.25" customHeight="1" outlineLevel="2">
      <c r="A128" s="48" t="s">
        <v>186</v>
      </c>
      <c r="B128" s="24" t="s">
        <v>37</v>
      </c>
      <c r="C128" s="71">
        <v>813221791</v>
      </c>
      <c r="D128" s="73">
        <v>0.02</v>
      </c>
      <c r="E128" s="71">
        <f>+C128*D128</f>
        <v>16264435.82</v>
      </c>
      <c r="F128" s="128">
        <v>660304231</v>
      </c>
      <c r="G128" s="73">
        <v>0.02</v>
      </c>
      <c r="H128" s="71">
        <f>+F128*G128</f>
        <v>13206084.620000001</v>
      </c>
      <c r="I128" s="127">
        <v>649334447</v>
      </c>
      <c r="J128" s="73">
        <v>0.02</v>
      </c>
      <c r="K128" s="71">
        <f>+I128*J128</f>
        <v>12986688.94</v>
      </c>
      <c r="L128" s="188">
        <v>591144209</v>
      </c>
      <c r="M128" s="73">
        <v>0.02</v>
      </c>
      <c r="N128" s="71">
        <f>+L128*M128</f>
        <v>11822884.18</v>
      </c>
      <c r="O128" s="113">
        <v>0</v>
      </c>
      <c r="P128" s="113">
        <v>0</v>
      </c>
      <c r="Q128" s="113">
        <v>0</v>
      </c>
      <c r="R128" s="103">
        <f t="shared" si="31"/>
        <v>0</v>
      </c>
      <c r="S128" s="113"/>
      <c r="T128" s="103">
        <f t="shared" si="32"/>
        <v>0</v>
      </c>
      <c r="U128" s="119"/>
      <c r="V128" s="120">
        <v>0</v>
      </c>
      <c r="W128" s="120"/>
      <c r="X128" s="97"/>
      <c r="Y128" s="98" t="s">
        <v>426</v>
      </c>
      <c r="Z128" s="99">
        <v>44540</v>
      </c>
      <c r="AA128" s="43" t="s">
        <v>214</v>
      </c>
      <c r="AB128" s="57" t="s">
        <v>274</v>
      </c>
      <c r="AC128" s="25" t="s">
        <v>32</v>
      </c>
      <c r="AD128" s="32"/>
      <c r="AE128" s="43" t="s">
        <v>299</v>
      </c>
      <c r="AF128" s="14"/>
    </row>
    <row r="129" spans="1:32" s="4" customFormat="1" ht="38.25" outlineLevel="2">
      <c r="A129" s="48" t="s">
        <v>186</v>
      </c>
      <c r="B129" s="24" t="s">
        <v>38</v>
      </c>
      <c r="C129" s="71">
        <v>3641496596</v>
      </c>
      <c r="D129" s="73">
        <v>0.02</v>
      </c>
      <c r="E129" s="71">
        <f>+C129*D129</f>
        <v>72829931.92</v>
      </c>
      <c r="F129" s="128">
        <v>3683638439</v>
      </c>
      <c r="G129" s="73">
        <v>0.02</v>
      </c>
      <c r="H129" s="71">
        <f>+F129*G129</f>
        <v>73672768.78</v>
      </c>
      <c r="I129" s="127">
        <v>3387509793</v>
      </c>
      <c r="J129" s="73">
        <v>0.02</v>
      </c>
      <c r="K129" s="71">
        <f>+I129*J129</f>
        <v>67750195.86</v>
      </c>
      <c r="L129" s="188">
        <v>4226550104</v>
      </c>
      <c r="M129" s="73">
        <v>0.02</v>
      </c>
      <c r="N129" s="71">
        <f>+L129*M129</f>
        <v>84531002.08</v>
      </c>
      <c r="O129" s="113">
        <v>0</v>
      </c>
      <c r="P129" s="113">
        <v>0</v>
      </c>
      <c r="Q129" s="113">
        <v>0</v>
      </c>
      <c r="R129" s="103">
        <f t="shared" si="31"/>
        <v>0</v>
      </c>
      <c r="S129" s="113"/>
      <c r="T129" s="103">
        <f t="shared" si="32"/>
        <v>0</v>
      </c>
      <c r="U129" s="119"/>
      <c r="V129" s="121">
        <v>0</v>
      </c>
      <c r="W129" s="121"/>
      <c r="X129" s="97"/>
      <c r="Y129" s="98" t="s">
        <v>426</v>
      </c>
      <c r="Z129" s="99">
        <v>44540</v>
      </c>
      <c r="AA129" s="43" t="s">
        <v>373</v>
      </c>
      <c r="AB129" s="57" t="s">
        <v>274</v>
      </c>
      <c r="AC129" s="25" t="s">
        <v>32</v>
      </c>
      <c r="AD129" s="32"/>
      <c r="AE129" s="43" t="s">
        <v>299</v>
      </c>
      <c r="AF129" s="14"/>
    </row>
    <row r="130" spans="1:32" s="4" customFormat="1" ht="31.5" outlineLevel="1">
      <c r="A130" s="131" t="s">
        <v>353</v>
      </c>
      <c r="B130" s="24"/>
      <c r="C130" s="74">
        <f>SUBTOTAL(9,C127:C129)</f>
        <v>7408313834</v>
      </c>
      <c r="D130" s="73"/>
      <c r="E130" s="74">
        <f>SUBTOTAL(9,E127:E129)</f>
        <v>148166276.68</v>
      </c>
      <c r="F130" s="128">
        <f>SUBTOTAL(9,F127:F129)</f>
        <v>7479917547</v>
      </c>
      <c r="G130" s="73"/>
      <c r="H130" s="74">
        <f>SUBTOTAL(9,H127:H129)</f>
        <v>149598350.94</v>
      </c>
      <c r="I130" s="113">
        <f>SUBTOTAL(9,I127:I129)</f>
        <v>8114002784</v>
      </c>
      <c r="J130" s="73"/>
      <c r="K130" s="74">
        <f>SUBTOTAL(9,K127:K129)</f>
        <v>162280055.68</v>
      </c>
      <c r="L130" s="113">
        <f>SUBTOTAL(9,L127:L129)</f>
        <v>8162297728</v>
      </c>
      <c r="M130" s="73"/>
      <c r="N130" s="74">
        <f>SUBTOTAL(9,N127:N129)</f>
        <v>163245954.56</v>
      </c>
      <c r="O130" s="113">
        <f aca="true" t="shared" si="44" ref="O130:U130">SUBTOTAL(9,O127:O129)</f>
        <v>0</v>
      </c>
      <c r="P130" s="113">
        <f t="shared" si="44"/>
        <v>0</v>
      </c>
      <c r="Q130" s="113">
        <f t="shared" si="44"/>
        <v>0</v>
      </c>
      <c r="R130" s="103">
        <f t="shared" si="44"/>
        <v>0</v>
      </c>
      <c r="S130" s="113">
        <f t="shared" si="44"/>
        <v>0</v>
      </c>
      <c r="T130" s="103">
        <f t="shared" si="44"/>
        <v>0</v>
      </c>
      <c r="U130" s="119">
        <f t="shared" si="44"/>
        <v>0</v>
      </c>
      <c r="V130" s="121"/>
      <c r="W130" s="121"/>
      <c r="X130" s="97"/>
      <c r="Y130" s="98"/>
      <c r="Z130" s="100"/>
      <c r="AA130" s="43"/>
      <c r="AB130" s="57"/>
      <c r="AC130" s="25"/>
      <c r="AD130" s="32"/>
      <c r="AE130" s="31"/>
      <c r="AF130" s="14"/>
    </row>
    <row r="131" spans="1:31" s="4" customFormat="1" ht="38.25" outlineLevel="2">
      <c r="A131" s="48" t="s">
        <v>187</v>
      </c>
      <c r="B131" s="24" t="s">
        <v>205</v>
      </c>
      <c r="C131" s="71">
        <v>5476110392</v>
      </c>
      <c r="D131" s="73">
        <v>0.02</v>
      </c>
      <c r="E131" s="71">
        <f>+C131*D131</f>
        <v>109522207.84</v>
      </c>
      <c r="F131" s="127">
        <v>5833762707</v>
      </c>
      <c r="G131" s="73">
        <v>0.02</v>
      </c>
      <c r="H131" s="71">
        <f>+F131*G131</f>
        <v>116675254.14</v>
      </c>
      <c r="I131" s="127">
        <v>6380390061</v>
      </c>
      <c r="J131" s="73">
        <v>0.02</v>
      </c>
      <c r="K131" s="71">
        <f>+I131*J131</f>
        <v>127607801.22</v>
      </c>
      <c r="L131" s="188">
        <v>6445955560</v>
      </c>
      <c r="M131" s="73">
        <v>0.02</v>
      </c>
      <c r="N131" s="71">
        <f>+L131*M131</f>
        <v>128919111.2</v>
      </c>
      <c r="O131" s="113"/>
      <c r="P131" s="113"/>
      <c r="Q131" s="113"/>
      <c r="R131" s="103">
        <f t="shared" si="31"/>
        <v>0</v>
      </c>
      <c r="S131" s="113"/>
      <c r="T131" s="103">
        <f t="shared" si="32"/>
        <v>0</v>
      </c>
      <c r="U131" s="119"/>
      <c r="V131" s="121">
        <v>0</v>
      </c>
      <c r="W131" s="121"/>
      <c r="X131" s="97"/>
      <c r="Y131" s="98" t="s">
        <v>426</v>
      </c>
      <c r="Z131" s="99">
        <v>44540</v>
      </c>
      <c r="AA131" s="43" t="s">
        <v>269</v>
      </c>
      <c r="AB131" s="57" t="s">
        <v>274</v>
      </c>
      <c r="AC131" s="25" t="s">
        <v>25</v>
      </c>
      <c r="AD131" s="32" t="s">
        <v>204</v>
      </c>
      <c r="AE131" s="78" t="s">
        <v>300</v>
      </c>
    </row>
    <row r="132" spans="1:31" s="4" customFormat="1" ht="31.5" outlineLevel="1">
      <c r="A132" s="131" t="s">
        <v>354</v>
      </c>
      <c r="B132" s="24"/>
      <c r="C132" s="74">
        <f>SUBTOTAL(9,C131:C131)</f>
        <v>5476110392</v>
      </c>
      <c r="D132" s="73"/>
      <c r="E132" s="74">
        <f>SUBTOTAL(9,E131:E131)</f>
        <v>109522207.84</v>
      </c>
      <c r="F132" s="128">
        <f>SUBTOTAL(9,F131:F131)</f>
        <v>5833762707</v>
      </c>
      <c r="G132" s="73"/>
      <c r="H132" s="74">
        <f>SUBTOTAL(9,H131:H131)</f>
        <v>116675254.14</v>
      </c>
      <c r="I132" s="113">
        <f>SUBTOTAL(9,I131:I131)</f>
        <v>6380390061</v>
      </c>
      <c r="J132" s="73"/>
      <c r="K132" s="74">
        <f>SUBTOTAL(9,K131:K131)</f>
        <v>127607801.22</v>
      </c>
      <c r="L132" s="113">
        <f>SUBTOTAL(9,L131:L131)</f>
        <v>6445955560</v>
      </c>
      <c r="M132" s="73"/>
      <c r="N132" s="74">
        <f>SUBTOTAL(9,N131:N131)</f>
        <v>128919111.2</v>
      </c>
      <c r="O132" s="113">
        <f aca="true" t="shared" si="45" ref="O132:U132">SUBTOTAL(9,O131:O131)</f>
        <v>0</v>
      </c>
      <c r="P132" s="113">
        <f t="shared" si="45"/>
        <v>0</v>
      </c>
      <c r="Q132" s="113">
        <f t="shared" si="45"/>
        <v>0</v>
      </c>
      <c r="R132" s="103">
        <f t="shared" si="45"/>
        <v>0</v>
      </c>
      <c r="S132" s="113">
        <f t="shared" si="45"/>
        <v>0</v>
      </c>
      <c r="T132" s="103">
        <f t="shared" si="45"/>
        <v>0</v>
      </c>
      <c r="U132" s="119">
        <f t="shared" si="45"/>
        <v>0</v>
      </c>
      <c r="V132" s="119"/>
      <c r="W132" s="119"/>
      <c r="X132" s="97"/>
      <c r="Y132" s="98"/>
      <c r="Z132" s="100"/>
      <c r="AA132" s="43"/>
      <c r="AB132" s="57"/>
      <c r="AC132" s="25"/>
      <c r="AD132" s="32"/>
      <c r="AE132" s="34"/>
    </row>
    <row r="133" spans="1:31" s="4" customFormat="1" ht="66.75" customHeight="1" outlineLevel="2">
      <c r="A133" s="48" t="s">
        <v>188</v>
      </c>
      <c r="B133" s="24" t="s">
        <v>26</v>
      </c>
      <c r="C133" s="74">
        <v>9619185189</v>
      </c>
      <c r="D133" s="73">
        <v>0.02</v>
      </c>
      <c r="E133" s="71">
        <f>+C133*D133</f>
        <v>192383703.78</v>
      </c>
      <c r="F133" s="128">
        <v>10159536215</v>
      </c>
      <c r="G133" s="73">
        <v>0.02</v>
      </c>
      <c r="H133" s="71">
        <f>+F133*G133</f>
        <v>203190724.3</v>
      </c>
      <c r="I133" s="127">
        <v>10945606945</v>
      </c>
      <c r="J133" s="73">
        <v>0.02</v>
      </c>
      <c r="K133" s="71">
        <f>+I133*J133</f>
        <v>218912138.9</v>
      </c>
      <c r="L133" s="188">
        <v>10579607537</v>
      </c>
      <c r="M133" s="73">
        <v>0.02</v>
      </c>
      <c r="N133" s="71">
        <f>+L133*M133</f>
        <v>211592150.74</v>
      </c>
      <c r="O133" s="113">
        <v>1800000</v>
      </c>
      <c r="P133" s="113">
        <v>2000000</v>
      </c>
      <c r="Q133" s="113">
        <v>2600000</v>
      </c>
      <c r="R133" s="103">
        <f t="shared" si="31"/>
        <v>4600000</v>
      </c>
      <c r="S133" s="113"/>
      <c r="T133" s="103">
        <f t="shared" si="32"/>
        <v>4600000</v>
      </c>
      <c r="U133" s="119">
        <v>0</v>
      </c>
      <c r="V133" s="170">
        <v>4700000</v>
      </c>
      <c r="W133" s="119"/>
      <c r="X133" s="165"/>
      <c r="Y133" s="98" t="s">
        <v>426</v>
      </c>
      <c r="Z133" s="99">
        <v>44540</v>
      </c>
      <c r="AA133" s="25" t="s">
        <v>127</v>
      </c>
      <c r="AB133" s="57" t="s">
        <v>274</v>
      </c>
      <c r="AC133" s="43" t="s">
        <v>281</v>
      </c>
      <c r="AD133" s="209" t="s">
        <v>236</v>
      </c>
      <c r="AE133" s="34"/>
    </row>
    <row r="134" spans="1:31" s="4" customFormat="1" ht="66.75" customHeight="1" outlineLevel="2">
      <c r="A134" s="48" t="s">
        <v>188</v>
      </c>
      <c r="B134" s="24" t="s">
        <v>27</v>
      </c>
      <c r="C134" s="74">
        <v>8827415218</v>
      </c>
      <c r="D134" s="73">
        <v>0.02</v>
      </c>
      <c r="E134" s="71">
        <f>+C134*D134</f>
        <v>176548304.36</v>
      </c>
      <c r="F134" s="128">
        <v>8952425792</v>
      </c>
      <c r="G134" s="73">
        <v>0.02</v>
      </c>
      <c r="H134" s="71">
        <f>+F134*G134</f>
        <v>179048515.84</v>
      </c>
      <c r="I134" s="127">
        <v>9725562064</v>
      </c>
      <c r="J134" s="73">
        <v>0.02</v>
      </c>
      <c r="K134" s="71">
        <f>+I134*J134</f>
        <v>194511241.28</v>
      </c>
      <c r="L134" s="188">
        <v>10252948939</v>
      </c>
      <c r="M134" s="73">
        <v>0.02</v>
      </c>
      <c r="N134" s="71">
        <f>+L134*M134</f>
        <v>205058978.78</v>
      </c>
      <c r="O134" s="113">
        <v>20000000</v>
      </c>
      <c r="P134" s="113">
        <v>21000000</v>
      </c>
      <c r="Q134" s="113">
        <v>23000000</v>
      </c>
      <c r="R134" s="103">
        <f t="shared" si="31"/>
        <v>44000000</v>
      </c>
      <c r="S134" s="113"/>
      <c r="T134" s="103">
        <f t="shared" si="32"/>
        <v>44000000</v>
      </c>
      <c r="U134" s="119">
        <v>6000000</v>
      </c>
      <c r="V134" s="170">
        <v>32630000</v>
      </c>
      <c r="W134" s="119" t="s">
        <v>204</v>
      </c>
      <c r="X134" s="165"/>
      <c r="Y134" s="98" t="s">
        <v>426</v>
      </c>
      <c r="Z134" s="99">
        <v>44540</v>
      </c>
      <c r="AA134" s="25" t="s">
        <v>291</v>
      </c>
      <c r="AB134" s="57" t="s">
        <v>274</v>
      </c>
      <c r="AC134" s="43" t="s">
        <v>281</v>
      </c>
      <c r="AD134" s="210"/>
      <c r="AE134" s="34"/>
    </row>
    <row r="135" spans="1:31" s="4" customFormat="1" ht="31.5" outlineLevel="1">
      <c r="A135" s="131" t="s">
        <v>355</v>
      </c>
      <c r="B135" s="24"/>
      <c r="C135" s="74">
        <f>SUBTOTAL(9,C133:C134)</f>
        <v>18446600407</v>
      </c>
      <c r="D135" s="73"/>
      <c r="E135" s="74">
        <f>SUBTOTAL(9,E133:E134)</f>
        <v>368932008.14</v>
      </c>
      <c r="F135" s="128">
        <f>SUBTOTAL(9,F133:F134)</f>
        <v>19111962007</v>
      </c>
      <c r="G135" s="73"/>
      <c r="H135" s="74">
        <f>SUBTOTAL(9,H133:H134)</f>
        <v>382239240.14</v>
      </c>
      <c r="I135" s="113">
        <f>SUBTOTAL(9,I133:I134)</f>
        <v>20671169009</v>
      </c>
      <c r="J135" s="73"/>
      <c r="K135" s="74">
        <f>SUBTOTAL(9,K133:K134)</f>
        <v>413423380.18</v>
      </c>
      <c r="L135" s="113">
        <f>SUBTOTAL(9,L133:L134)</f>
        <v>20832556476</v>
      </c>
      <c r="M135" s="73"/>
      <c r="N135" s="74">
        <f>SUBTOTAL(9,N133:N134)</f>
        <v>416651129.52</v>
      </c>
      <c r="O135" s="183">
        <f aca="true" t="shared" si="46" ref="O135:V135">SUBTOTAL(9,O133:O134)</f>
        <v>21800000</v>
      </c>
      <c r="P135" s="183">
        <f t="shared" si="46"/>
        <v>23000000</v>
      </c>
      <c r="Q135" s="183">
        <f t="shared" si="46"/>
        <v>25600000</v>
      </c>
      <c r="R135" s="103">
        <f t="shared" si="46"/>
        <v>48600000</v>
      </c>
      <c r="S135" s="113">
        <f t="shared" si="46"/>
        <v>0</v>
      </c>
      <c r="T135" s="103">
        <f t="shared" si="46"/>
        <v>48600000</v>
      </c>
      <c r="U135" s="182">
        <f t="shared" si="46"/>
        <v>6000000</v>
      </c>
      <c r="V135" s="182">
        <f t="shared" si="46"/>
        <v>37330000</v>
      </c>
      <c r="W135" s="119"/>
      <c r="X135" s="153"/>
      <c r="Y135" s="98"/>
      <c r="Z135" s="100"/>
      <c r="AA135" s="25"/>
      <c r="AB135" s="57"/>
      <c r="AC135" s="43"/>
      <c r="AD135" s="32"/>
      <c r="AE135" s="34"/>
    </row>
    <row r="136" spans="1:31" s="4" customFormat="1" ht="153" outlineLevel="2">
      <c r="A136" s="48" t="s">
        <v>189</v>
      </c>
      <c r="B136" s="24" t="s">
        <v>28</v>
      </c>
      <c r="C136" s="74">
        <v>2711593425</v>
      </c>
      <c r="D136" s="73">
        <v>0.01</v>
      </c>
      <c r="E136" s="71">
        <f>+C136*D136</f>
        <v>27115934.25</v>
      </c>
      <c r="F136" s="128">
        <v>2661342831</v>
      </c>
      <c r="G136" s="73">
        <v>0.01</v>
      </c>
      <c r="H136" s="71">
        <f>+F136*G136</f>
        <v>26613428.310000002</v>
      </c>
      <c r="I136" s="127">
        <v>2664380354</v>
      </c>
      <c r="J136" s="73">
        <v>0.01</v>
      </c>
      <c r="K136" s="71">
        <f>+I136*J136</f>
        <v>26643803.54</v>
      </c>
      <c r="L136" s="188">
        <v>2430985415</v>
      </c>
      <c r="M136" s="73">
        <v>0.01</v>
      </c>
      <c r="N136" s="71">
        <f>+L136*M136</f>
        <v>24309854.150000002</v>
      </c>
      <c r="O136" s="113">
        <v>0</v>
      </c>
      <c r="P136" s="114">
        <v>0</v>
      </c>
      <c r="Q136" s="113">
        <v>0</v>
      </c>
      <c r="R136" s="103">
        <f t="shared" si="31"/>
        <v>0</v>
      </c>
      <c r="S136" s="113"/>
      <c r="T136" s="103">
        <f t="shared" si="32"/>
        <v>0</v>
      </c>
      <c r="U136" s="119"/>
      <c r="V136" s="120">
        <v>0</v>
      </c>
      <c r="W136" s="120"/>
      <c r="X136" s="97"/>
      <c r="Y136" s="98" t="s">
        <v>426</v>
      </c>
      <c r="Z136" s="99">
        <v>44540</v>
      </c>
      <c r="AA136" s="25" t="s">
        <v>214</v>
      </c>
      <c r="AB136" s="57" t="s">
        <v>285</v>
      </c>
      <c r="AC136" s="25" t="s">
        <v>0</v>
      </c>
      <c r="AD136" s="43" t="s">
        <v>283</v>
      </c>
      <c r="AE136" s="34"/>
    </row>
    <row r="137" spans="1:31" s="4" customFormat="1" ht="31.5" outlineLevel="1">
      <c r="A137" s="131" t="s">
        <v>356</v>
      </c>
      <c r="B137" s="24"/>
      <c r="C137" s="74">
        <f>SUBTOTAL(9,C136:C136)</f>
        <v>2711593425</v>
      </c>
      <c r="D137" s="73"/>
      <c r="E137" s="74">
        <f>SUBTOTAL(9,E136:E136)</f>
        <v>27115934.25</v>
      </c>
      <c r="F137" s="128">
        <f>SUBTOTAL(9,F136:F136)</f>
        <v>2661342831</v>
      </c>
      <c r="G137" s="73"/>
      <c r="H137" s="74">
        <f>SUBTOTAL(9,H136:H136)</f>
        <v>26613428.310000002</v>
      </c>
      <c r="I137" s="113">
        <f>SUBTOTAL(9,I136:I136)</f>
        <v>2664380354</v>
      </c>
      <c r="J137" s="73"/>
      <c r="K137" s="74">
        <f>SUBTOTAL(9,K136:K136)</f>
        <v>26643803.54</v>
      </c>
      <c r="L137" s="113">
        <f>SUBTOTAL(9,L136:L136)</f>
        <v>2430985415</v>
      </c>
      <c r="M137" s="73"/>
      <c r="N137" s="74">
        <f>SUBTOTAL(9,N136:N136)</f>
        <v>24309854.150000002</v>
      </c>
      <c r="O137" s="113">
        <f aca="true" t="shared" si="47" ref="O137:U137">SUBTOTAL(9,O136:O136)</f>
        <v>0</v>
      </c>
      <c r="P137" s="114">
        <f t="shared" si="47"/>
        <v>0</v>
      </c>
      <c r="Q137" s="113">
        <f t="shared" si="47"/>
        <v>0</v>
      </c>
      <c r="R137" s="103">
        <f t="shared" si="47"/>
        <v>0</v>
      </c>
      <c r="S137" s="113">
        <f t="shared" si="47"/>
        <v>0</v>
      </c>
      <c r="T137" s="103">
        <f t="shared" si="47"/>
        <v>0</v>
      </c>
      <c r="U137" s="119">
        <f t="shared" si="47"/>
        <v>0</v>
      </c>
      <c r="V137" s="120"/>
      <c r="W137" s="120"/>
      <c r="X137" s="97"/>
      <c r="Y137" s="98"/>
      <c r="Z137" s="100"/>
      <c r="AA137" s="25"/>
      <c r="AB137" s="57"/>
      <c r="AC137" s="25"/>
      <c r="AD137" s="43"/>
      <c r="AE137" s="34"/>
    </row>
    <row r="138" spans="1:31" s="4" customFormat="1" ht="24.75" customHeight="1" outlineLevel="1">
      <c r="A138" s="48" t="s">
        <v>408</v>
      </c>
      <c r="B138" s="42" t="s">
        <v>2</v>
      </c>
      <c r="C138" s="74"/>
      <c r="D138" s="73"/>
      <c r="E138" s="74"/>
      <c r="F138" s="128"/>
      <c r="G138" s="73"/>
      <c r="H138" s="74"/>
      <c r="I138" s="127">
        <v>674242861</v>
      </c>
      <c r="J138" s="73">
        <v>0.02</v>
      </c>
      <c r="K138" s="71">
        <f>+I138*J138</f>
        <v>13484857.22</v>
      </c>
      <c r="L138" s="127">
        <v>714174080</v>
      </c>
      <c r="M138" s="73">
        <v>0.02</v>
      </c>
      <c r="N138" s="71">
        <f>+L138*M138</f>
        <v>14283481.6</v>
      </c>
      <c r="O138" s="113">
        <v>0</v>
      </c>
      <c r="P138" s="114">
        <v>0</v>
      </c>
      <c r="Q138" s="113">
        <v>0</v>
      </c>
      <c r="R138" s="103">
        <f t="shared" si="31"/>
        <v>0</v>
      </c>
      <c r="S138" s="113">
        <v>0</v>
      </c>
      <c r="T138" s="103">
        <f t="shared" si="32"/>
        <v>0</v>
      </c>
      <c r="U138" s="119"/>
      <c r="V138" s="120"/>
      <c r="W138" s="120"/>
      <c r="X138" s="97"/>
      <c r="Y138" s="98" t="s">
        <v>426</v>
      </c>
      <c r="Z138" s="100">
        <v>44540</v>
      </c>
      <c r="AA138" s="25" t="s">
        <v>410</v>
      </c>
      <c r="AB138" s="57"/>
      <c r="AC138" s="25" t="s">
        <v>9</v>
      </c>
      <c r="AD138" s="43"/>
      <c r="AE138" s="34"/>
    </row>
    <row r="139" spans="1:31" s="4" customFormat="1" ht="39" customHeight="1" outlineLevel="1">
      <c r="A139" s="48" t="s">
        <v>408</v>
      </c>
      <c r="B139" s="42" t="s">
        <v>1</v>
      </c>
      <c r="C139" s="74"/>
      <c r="D139" s="73"/>
      <c r="E139" s="74"/>
      <c r="F139" s="128"/>
      <c r="G139" s="73"/>
      <c r="H139" s="74"/>
      <c r="I139" s="127">
        <v>1434886248</v>
      </c>
      <c r="J139" s="73">
        <v>0.02</v>
      </c>
      <c r="K139" s="71">
        <f>+I139*J139</f>
        <v>28697724.96</v>
      </c>
      <c r="L139" s="127">
        <v>1383327017</v>
      </c>
      <c r="M139" s="73">
        <v>0.02</v>
      </c>
      <c r="N139" s="71">
        <f>+L139*M139</f>
        <v>27666540.34</v>
      </c>
      <c r="O139" s="160">
        <v>0</v>
      </c>
      <c r="P139" s="114">
        <v>0</v>
      </c>
      <c r="Q139" s="113">
        <v>0</v>
      </c>
      <c r="R139" s="103">
        <f t="shared" si="31"/>
        <v>0</v>
      </c>
      <c r="S139" s="113">
        <v>0</v>
      </c>
      <c r="T139" s="103">
        <f t="shared" si="32"/>
        <v>0</v>
      </c>
      <c r="U139" s="119"/>
      <c r="V139" s="120"/>
      <c r="W139" s="120"/>
      <c r="X139" s="165"/>
      <c r="Y139" s="98" t="s">
        <v>426</v>
      </c>
      <c r="Z139" s="100">
        <v>44540</v>
      </c>
      <c r="AA139" s="25" t="s">
        <v>411</v>
      </c>
      <c r="AB139" s="57"/>
      <c r="AC139" s="25" t="s">
        <v>9</v>
      </c>
      <c r="AD139" s="43"/>
      <c r="AE139" s="34"/>
    </row>
    <row r="140" spans="1:31" s="4" customFormat="1" ht="35.25" customHeight="1" outlineLevel="1">
      <c r="A140" s="131" t="s">
        <v>409</v>
      </c>
      <c r="B140" s="24"/>
      <c r="C140" s="74"/>
      <c r="D140" s="73"/>
      <c r="E140" s="74"/>
      <c r="F140" s="128"/>
      <c r="G140" s="73"/>
      <c r="H140" s="74"/>
      <c r="I140" s="113">
        <f aca="true" t="shared" si="48" ref="I140:V140">SUBTOTAL(9,I138:I139)</f>
        <v>2109129109</v>
      </c>
      <c r="J140" s="73"/>
      <c r="K140" s="74">
        <f>SUBTOTAL(9,K138:K139)</f>
        <v>42182582.18</v>
      </c>
      <c r="L140" s="113">
        <f>SUBTOTAL(9,L138:L139)</f>
        <v>2097501097</v>
      </c>
      <c r="M140" s="73"/>
      <c r="N140" s="74">
        <f>SUBTOTAL(9,N138:N139)</f>
        <v>41950021.94</v>
      </c>
      <c r="O140" s="113">
        <f t="shared" si="48"/>
        <v>0</v>
      </c>
      <c r="P140" s="113">
        <f t="shared" si="48"/>
        <v>0</v>
      </c>
      <c r="Q140" s="113">
        <f t="shared" si="48"/>
        <v>0</v>
      </c>
      <c r="R140" s="103">
        <f t="shared" si="48"/>
        <v>0</v>
      </c>
      <c r="S140" s="113">
        <f t="shared" si="48"/>
        <v>0</v>
      </c>
      <c r="T140" s="103">
        <f t="shared" si="48"/>
        <v>0</v>
      </c>
      <c r="U140" s="113">
        <f t="shared" si="48"/>
        <v>0</v>
      </c>
      <c r="V140" s="113">
        <f t="shared" si="48"/>
        <v>0</v>
      </c>
      <c r="W140" s="120"/>
      <c r="X140" s="97"/>
      <c r="Y140" s="98"/>
      <c r="Z140" s="100"/>
      <c r="AA140" s="25"/>
      <c r="AB140" s="57"/>
      <c r="AC140" s="25"/>
      <c r="AD140" s="43"/>
      <c r="AE140" s="34"/>
    </row>
    <row r="141" spans="1:31" s="4" customFormat="1" ht="38.25" outlineLevel="2">
      <c r="A141" s="48" t="s">
        <v>190</v>
      </c>
      <c r="B141" s="24" t="s">
        <v>39</v>
      </c>
      <c r="C141" s="71">
        <v>959409492</v>
      </c>
      <c r="D141" s="73">
        <v>0.02</v>
      </c>
      <c r="E141" s="71">
        <f>+C141*D141</f>
        <v>19188189.84</v>
      </c>
      <c r="F141" s="127">
        <v>1022530244</v>
      </c>
      <c r="G141" s="73">
        <v>0.02</v>
      </c>
      <c r="H141" s="71">
        <f>+F141*G141</f>
        <v>20450604.88</v>
      </c>
      <c r="I141" s="127">
        <v>1092332533</v>
      </c>
      <c r="J141" s="73">
        <v>0.02</v>
      </c>
      <c r="K141" s="71">
        <f>+I141*J141</f>
        <v>21846650.66</v>
      </c>
      <c r="L141" s="188">
        <v>1101341286</v>
      </c>
      <c r="M141" s="73">
        <v>0.02</v>
      </c>
      <c r="N141" s="71">
        <f>+L141*M141</f>
        <v>22026825.72</v>
      </c>
      <c r="O141" s="113">
        <v>0</v>
      </c>
      <c r="P141" s="113">
        <v>0</v>
      </c>
      <c r="Q141" s="113">
        <v>160000</v>
      </c>
      <c r="R141" s="103">
        <f t="shared" si="31"/>
        <v>160000</v>
      </c>
      <c r="S141" s="185">
        <f>1300000+181367</f>
        <v>1481367</v>
      </c>
      <c r="T141" s="103">
        <f t="shared" si="32"/>
        <v>-1321367</v>
      </c>
      <c r="U141" s="119"/>
      <c r="V141" s="121">
        <v>0</v>
      </c>
      <c r="W141" s="113"/>
      <c r="X141" s="97" t="s">
        <v>438</v>
      </c>
      <c r="Y141" s="98" t="s">
        <v>426</v>
      </c>
      <c r="Z141" s="99">
        <v>44540</v>
      </c>
      <c r="AA141" s="25" t="s">
        <v>244</v>
      </c>
      <c r="AB141" s="57" t="s">
        <v>274</v>
      </c>
      <c r="AC141" s="25" t="s">
        <v>40</v>
      </c>
      <c r="AD141" s="25" t="s">
        <v>237</v>
      </c>
      <c r="AE141" s="78" t="s">
        <v>382</v>
      </c>
    </row>
    <row r="142" spans="1:31" s="4" customFormat="1" ht="38.25" outlineLevel="2">
      <c r="A142" s="48" t="s">
        <v>190</v>
      </c>
      <c r="B142" s="24" t="s">
        <v>41</v>
      </c>
      <c r="C142" s="71">
        <v>94156548</v>
      </c>
      <c r="D142" s="73">
        <v>0.02</v>
      </c>
      <c r="E142" s="71">
        <f>+C142*D142</f>
        <v>1883130.96</v>
      </c>
      <c r="F142" s="127">
        <v>98662837</v>
      </c>
      <c r="G142" s="73">
        <v>0.02</v>
      </c>
      <c r="H142" s="71">
        <f>+F142*G142</f>
        <v>1973256.74</v>
      </c>
      <c r="I142" s="127">
        <v>111030721</v>
      </c>
      <c r="J142" s="73">
        <v>0.02</v>
      </c>
      <c r="K142" s="71">
        <f>+I142*J142</f>
        <v>2220614.42</v>
      </c>
      <c r="L142" s="188">
        <v>107362308</v>
      </c>
      <c r="M142" s="73">
        <v>0.02</v>
      </c>
      <c r="N142" s="71">
        <f>+L142*M142</f>
        <v>2147246.16</v>
      </c>
      <c r="O142" s="113">
        <v>0</v>
      </c>
      <c r="P142" s="113">
        <v>0</v>
      </c>
      <c r="Q142" s="113">
        <v>825000</v>
      </c>
      <c r="R142" s="103">
        <f t="shared" si="31"/>
        <v>825000</v>
      </c>
      <c r="S142" s="160">
        <v>4355539</v>
      </c>
      <c r="T142" s="103">
        <f t="shared" si="32"/>
        <v>-3530539</v>
      </c>
      <c r="U142" s="119"/>
      <c r="V142" s="162"/>
      <c r="W142" s="113"/>
      <c r="X142" s="97"/>
      <c r="Y142" s="98" t="s">
        <v>426</v>
      </c>
      <c r="Z142" s="99">
        <v>44540</v>
      </c>
      <c r="AA142" s="25" t="s">
        <v>214</v>
      </c>
      <c r="AB142" s="57" t="s">
        <v>274</v>
      </c>
      <c r="AC142" s="25" t="s">
        <v>9</v>
      </c>
      <c r="AD142" s="32"/>
      <c r="AE142" s="78" t="s">
        <v>382</v>
      </c>
    </row>
    <row r="143" spans="1:31" s="4" customFormat="1" ht="38.25" outlineLevel="2">
      <c r="A143" s="48" t="s">
        <v>190</v>
      </c>
      <c r="B143" s="24" t="s">
        <v>42</v>
      </c>
      <c r="C143" s="71">
        <v>852462224</v>
      </c>
      <c r="D143" s="73">
        <v>0.02</v>
      </c>
      <c r="E143" s="71">
        <f>+C143*D143</f>
        <v>17049244.48</v>
      </c>
      <c r="F143" s="127">
        <v>886380095</v>
      </c>
      <c r="G143" s="73">
        <v>0.02</v>
      </c>
      <c r="H143" s="71">
        <f>+F143*G143</f>
        <v>17727601.9</v>
      </c>
      <c r="I143" s="127">
        <v>1004447988</v>
      </c>
      <c r="J143" s="73">
        <v>0.02</v>
      </c>
      <c r="K143" s="71">
        <f>+I143*J143</f>
        <v>20088959.76</v>
      </c>
      <c r="L143" s="188">
        <v>1025301369</v>
      </c>
      <c r="M143" s="73">
        <v>0.02</v>
      </c>
      <c r="N143" s="71">
        <f>+L143*M143</f>
        <v>20506027.38</v>
      </c>
      <c r="O143" s="113">
        <v>0</v>
      </c>
      <c r="P143" s="113">
        <v>0</v>
      </c>
      <c r="Q143" s="178">
        <v>0</v>
      </c>
      <c r="R143" s="103">
        <f t="shared" si="31"/>
        <v>0</v>
      </c>
      <c r="S143" s="185"/>
      <c r="T143" s="103">
        <f t="shared" si="32"/>
        <v>0</v>
      </c>
      <c r="U143" s="119"/>
      <c r="V143" s="121">
        <v>0</v>
      </c>
      <c r="W143" s="113"/>
      <c r="X143" s="97"/>
      <c r="Y143" s="98" t="s">
        <v>426</v>
      </c>
      <c r="Z143" s="99">
        <v>44540</v>
      </c>
      <c r="AA143" s="25" t="s">
        <v>392</v>
      </c>
      <c r="AB143" s="57" t="s">
        <v>274</v>
      </c>
      <c r="AC143" s="25" t="s">
        <v>9</v>
      </c>
      <c r="AD143" s="32"/>
      <c r="AE143" s="78" t="s">
        <v>382</v>
      </c>
    </row>
    <row r="144" spans="1:31" s="4" customFormat="1" ht="31.5" outlineLevel="1">
      <c r="A144" s="131" t="s">
        <v>357</v>
      </c>
      <c r="B144" s="24"/>
      <c r="C144" s="71">
        <f>SUBTOTAL(9,C141:C143)</f>
        <v>1906028264</v>
      </c>
      <c r="D144" s="73"/>
      <c r="E144" s="74">
        <f>SUBTOTAL(9,E141:E143)</f>
        <v>38120565.28</v>
      </c>
      <c r="F144" s="127">
        <f>SUBTOTAL(9,F141:F143)</f>
        <v>2007573176</v>
      </c>
      <c r="G144" s="73"/>
      <c r="H144" s="74">
        <f>SUBTOTAL(9,H141:H143)</f>
        <v>40151463.519999996</v>
      </c>
      <c r="I144" s="113">
        <f>SUBTOTAL(9,I141:I143)</f>
        <v>2207811242</v>
      </c>
      <c r="J144" s="73"/>
      <c r="K144" s="74">
        <f>SUBTOTAL(9,K141:K143)</f>
        <v>44156224.84</v>
      </c>
      <c r="L144" s="113">
        <f>SUBTOTAL(9,L141:L143)</f>
        <v>2234004963</v>
      </c>
      <c r="M144" s="73"/>
      <c r="N144" s="74">
        <f>SUBTOTAL(9,N141:N143)</f>
        <v>44680099.26</v>
      </c>
      <c r="O144" s="113">
        <f aca="true" t="shared" si="49" ref="O144:U144">SUBTOTAL(9,O141:O143)</f>
        <v>0</v>
      </c>
      <c r="P144" s="113">
        <f t="shared" si="49"/>
        <v>0</v>
      </c>
      <c r="Q144" s="113">
        <f t="shared" si="49"/>
        <v>985000</v>
      </c>
      <c r="R144" s="103">
        <f t="shared" si="49"/>
        <v>985000</v>
      </c>
      <c r="S144" s="113">
        <f t="shared" si="49"/>
        <v>5836906</v>
      </c>
      <c r="T144" s="103">
        <f t="shared" si="49"/>
        <v>-4851906</v>
      </c>
      <c r="U144" s="119">
        <f t="shared" si="49"/>
        <v>0</v>
      </c>
      <c r="V144" s="121"/>
      <c r="W144" s="121"/>
      <c r="X144" s="151"/>
      <c r="Y144" s="98"/>
      <c r="Z144" s="100"/>
      <c r="AA144" s="25"/>
      <c r="AB144" s="57"/>
      <c r="AC144" s="25"/>
      <c r="AD144" s="32"/>
      <c r="AE144" s="86"/>
    </row>
    <row r="145" spans="1:31" s="4" customFormat="1" ht="38.25" outlineLevel="2">
      <c r="A145" s="48" t="s">
        <v>191</v>
      </c>
      <c r="B145" s="24" t="s">
        <v>43</v>
      </c>
      <c r="C145" s="71">
        <v>3969667358</v>
      </c>
      <c r="D145" s="73">
        <v>0.01</v>
      </c>
      <c r="E145" s="71">
        <f>+C145*D145</f>
        <v>39696673.58</v>
      </c>
      <c r="F145" s="127">
        <v>4439500211</v>
      </c>
      <c r="G145" s="73">
        <v>0.01</v>
      </c>
      <c r="H145" s="71">
        <f>+F145*G145</f>
        <v>44395002.11</v>
      </c>
      <c r="I145" s="127">
        <v>5042058437</v>
      </c>
      <c r="J145" s="73">
        <v>0.01</v>
      </c>
      <c r="K145" s="71">
        <f>+I145*J145</f>
        <v>50420584.370000005</v>
      </c>
      <c r="L145" s="188">
        <v>5096371359</v>
      </c>
      <c r="M145" s="73">
        <v>0.01</v>
      </c>
      <c r="N145" s="71">
        <f>+L145*M145</f>
        <v>50963713.59</v>
      </c>
      <c r="O145" s="113">
        <v>0</v>
      </c>
      <c r="P145" s="113">
        <v>0</v>
      </c>
      <c r="Q145" s="113">
        <v>0</v>
      </c>
      <c r="R145" s="103">
        <f t="shared" si="31"/>
        <v>0</v>
      </c>
      <c r="S145" s="113"/>
      <c r="T145" s="103">
        <f t="shared" si="32"/>
        <v>0</v>
      </c>
      <c r="U145" s="119"/>
      <c r="V145" s="120">
        <v>0</v>
      </c>
      <c r="W145" s="120"/>
      <c r="X145" s="97"/>
      <c r="Y145" s="98" t="s">
        <v>426</v>
      </c>
      <c r="Z145" s="99">
        <v>44540</v>
      </c>
      <c r="AA145" s="25" t="s">
        <v>127</v>
      </c>
      <c r="AB145" s="57" t="s">
        <v>277</v>
      </c>
      <c r="AC145" s="25" t="s">
        <v>44</v>
      </c>
      <c r="AD145" s="32" t="s">
        <v>204</v>
      </c>
      <c r="AE145" s="34"/>
    </row>
    <row r="146" spans="1:31" s="4" customFormat="1" ht="38.25" outlineLevel="2">
      <c r="A146" s="48" t="s">
        <v>191</v>
      </c>
      <c r="B146" s="24" t="s">
        <v>45</v>
      </c>
      <c r="C146" s="71">
        <v>791432222</v>
      </c>
      <c r="D146" s="73">
        <v>0.01</v>
      </c>
      <c r="E146" s="71">
        <f>+C146*D146</f>
        <v>7914322.22</v>
      </c>
      <c r="F146" s="127">
        <v>836061762</v>
      </c>
      <c r="G146" s="73">
        <v>0.01</v>
      </c>
      <c r="H146" s="71">
        <f>+F146*G146</f>
        <v>8360617.62</v>
      </c>
      <c r="I146" s="127">
        <v>815399794</v>
      </c>
      <c r="J146" s="73">
        <v>0.01</v>
      </c>
      <c r="K146" s="71">
        <f>+I146*J146</f>
        <v>8153997.94</v>
      </c>
      <c r="L146" s="188">
        <v>789045713</v>
      </c>
      <c r="M146" s="73">
        <v>0.01</v>
      </c>
      <c r="N146" s="71">
        <f>+L146*M146</f>
        <v>7890457.13</v>
      </c>
      <c r="O146" s="113">
        <v>0</v>
      </c>
      <c r="P146" s="113">
        <v>0</v>
      </c>
      <c r="Q146" s="113">
        <v>0</v>
      </c>
      <c r="R146" s="103">
        <f t="shared" si="31"/>
        <v>0</v>
      </c>
      <c r="S146" s="113"/>
      <c r="T146" s="103">
        <f t="shared" si="32"/>
        <v>0</v>
      </c>
      <c r="U146" s="119"/>
      <c r="V146" s="120">
        <v>0</v>
      </c>
      <c r="W146" s="120"/>
      <c r="X146" s="97"/>
      <c r="Y146" s="98" t="s">
        <v>426</v>
      </c>
      <c r="Z146" s="99">
        <v>44540</v>
      </c>
      <c r="AA146" s="26">
        <v>16</v>
      </c>
      <c r="AB146" s="57" t="s">
        <v>277</v>
      </c>
      <c r="AC146" s="25" t="s">
        <v>9</v>
      </c>
      <c r="AD146" s="32"/>
      <c r="AE146" s="92" t="s">
        <v>238</v>
      </c>
    </row>
    <row r="147" spans="1:31" s="4" customFormat="1" ht="38.25" outlineLevel="2">
      <c r="A147" s="48" t="s">
        <v>191</v>
      </c>
      <c r="B147" s="24" t="s">
        <v>50</v>
      </c>
      <c r="C147" s="71">
        <v>1643573959</v>
      </c>
      <c r="D147" s="73">
        <v>0.01</v>
      </c>
      <c r="E147" s="71">
        <f>+C147*D147</f>
        <v>16435739.59</v>
      </c>
      <c r="F147" s="127">
        <v>1683047644</v>
      </c>
      <c r="G147" s="73">
        <v>0.01</v>
      </c>
      <c r="H147" s="71">
        <f>+F147*G147</f>
        <v>16830476.44</v>
      </c>
      <c r="I147" s="127">
        <v>1869113272</v>
      </c>
      <c r="J147" s="73">
        <v>0.01</v>
      </c>
      <c r="K147" s="71">
        <f>+I147*J147</f>
        <v>18691132.72</v>
      </c>
      <c r="L147" s="188">
        <v>1995118757</v>
      </c>
      <c r="M147" s="73">
        <v>0.01</v>
      </c>
      <c r="N147" s="71">
        <f>+L147*M147</f>
        <v>19951187.57</v>
      </c>
      <c r="O147" s="113">
        <v>0</v>
      </c>
      <c r="P147" s="113">
        <v>0</v>
      </c>
      <c r="Q147" s="113">
        <v>0</v>
      </c>
      <c r="R147" s="103">
        <f t="shared" si="31"/>
        <v>0</v>
      </c>
      <c r="S147" s="113"/>
      <c r="T147" s="103">
        <f t="shared" si="32"/>
        <v>0</v>
      </c>
      <c r="U147" s="119"/>
      <c r="V147" s="120">
        <v>0</v>
      </c>
      <c r="W147" s="120"/>
      <c r="X147" s="97"/>
      <c r="Y147" s="98" t="s">
        <v>426</v>
      </c>
      <c r="Z147" s="99">
        <v>44540</v>
      </c>
      <c r="AA147" s="25" t="s">
        <v>270</v>
      </c>
      <c r="AB147" s="57" t="s">
        <v>277</v>
      </c>
      <c r="AC147" s="25" t="s">
        <v>9</v>
      </c>
      <c r="AD147" s="32"/>
      <c r="AE147" s="92" t="s">
        <v>238</v>
      </c>
    </row>
    <row r="148" spans="1:31" s="4" customFormat="1" ht="38.25" outlineLevel="2">
      <c r="A148" s="48" t="s">
        <v>191</v>
      </c>
      <c r="B148" s="24" t="s">
        <v>51</v>
      </c>
      <c r="C148" s="71">
        <v>1601721472</v>
      </c>
      <c r="D148" s="73">
        <v>0.01</v>
      </c>
      <c r="E148" s="71">
        <f>+C148*D148</f>
        <v>16017214.72</v>
      </c>
      <c r="F148" s="127">
        <v>1651265392</v>
      </c>
      <c r="G148" s="73">
        <v>0.01</v>
      </c>
      <c r="H148" s="71">
        <f>+F148*G148</f>
        <v>16512653.92</v>
      </c>
      <c r="I148" s="127">
        <v>1793330116</v>
      </c>
      <c r="J148" s="73">
        <v>0.01</v>
      </c>
      <c r="K148" s="71">
        <f>+I148*J148</f>
        <v>17933301.16</v>
      </c>
      <c r="L148" s="188">
        <v>1906118853</v>
      </c>
      <c r="M148" s="73">
        <v>0.01</v>
      </c>
      <c r="N148" s="71">
        <f>+L148*M148</f>
        <v>19061188.53</v>
      </c>
      <c r="O148" s="113">
        <v>0</v>
      </c>
      <c r="P148" s="113">
        <v>0</v>
      </c>
      <c r="Q148" s="113">
        <v>4099973</v>
      </c>
      <c r="R148" s="103">
        <f t="shared" si="31"/>
        <v>4099973</v>
      </c>
      <c r="S148" s="113"/>
      <c r="T148" s="103">
        <f t="shared" si="32"/>
        <v>4099973</v>
      </c>
      <c r="U148" s="119"/>
      <c r="V148" s="120">
        <v>0</v>
      </c>
      <c r="W148" s="120"/>
      <c r="X148" s="97" t="s">
        <v>441</v>
      </c>
      <c r="Y148" s="98" t="s">
        <v>426</v>
      </c>
      <c r="Z148" s="99">
        <v>44540</v>
      </c>
      <c r="AA148" s="25" t="s">
        <v>99</v>
      </c>
      <c r="AB148" s="57" t="s">
        <v>277</v>
      </c>
      <c r="AC148" s="25" t="s">
        <v>9</v>
      </c>
      <c r="AD148" s="32"/>
      <c r="AE148" s="92" t="s">
        <v>238</v>
      </c>
    </row>
    <row r="149" spans="1:31" s="4" customFormat="1" ht="47.25" outlineLevel="1">
      <c r="A149" s="131" t="s">
        <v>358</v>
      </c>
      <c r="B149" s="24"/>
      <c r="C149" s="71">
        <f>SUBTOTAL(9,C145:C148)</f>
        <v>8006395011</v>
      </c>
      <c r="D149" s="73"/>
      <c r="E149" s="74">
        <f>SUBTOTAL(9,E145:E148)</f>
        <v>80063950.11</v>
      </c>
      <c r="F149" s="127">
        <f>SUBTOTAL(9,F145:F148)</f>
        <v>8609875009</v>
      </c>
      <c r="G149" s="73"/>
      <c r="H149" s="74">
        <f>SUBTOTAL(9,H145:H148)</f>
        <v>86098750.09</v>
      </c>
      <c r="I149" s="113">
        <f>SUBTOTAL(9,I145:I148)</f>
        <v>9519901619</v>
      </c>
      <c r="J149" s="73"/>
      <c r="K149" s="74">
        <f>SUBTOTAL(9,K145:K148)</f>
        <v>95199016.19</v>
      </c>
      <c r="L149" s="113">
        <f>SUBTOTAL(9,L145:L148)</f>
        <v>9786654682</v>
      </c>
      <c r="M149" s="73"/>
      <c r="N149" s="74">
        <f>SUBTOTAL(9,N145:N148)</f>
        <v>97866546.82000001</v>
      </c>
      <c r="O149" s="113">
        <f aca="true" t="shared" si="50" ref="O149:U149">SUBTOTAL(9,O145:O148)</f>
        <v>0</v>
      </c>
      <c r="P149" s="113">
        <f t="shared" si="50"/>
        <v>0</v>
      </c>
      <c r="Q149" s="113">
        <f t="shared" si="50"/>
        <v>4099973</v>
      </c>
      <c r="R149" s="103">
        <f t="shared" si="50"/>
        <v>4099973</v>
      </c>
      <c r="S149" s="113">
        <f t="shared" si="50"/>
        <v>0</v>
      </c>
      <c r="T149" s="103">
        <f t="shared" si="50"/>
        <v>4099973</v>
      </c>
      <c r="U149" s="119">
        <f t="shared" si="50"/>
        <v>0</v>
      </c>
      <c r="V149" s="120"/>
      <c r="W149" s="120"/>
      <c r="X149" s="97"/>
      <c r="Y149" s="98"/>
      <c r="Z149" s="100"/>
      <c r="AA149" s="25"/>
      <c r="AB149" s="57"/>
      <c r="AC149" s="25"/>
      <c r="AD149" s="32"/>
      <c r="AE149" s="92"/>
    </row>
    <row r="150" spans="1:31" s="4" customFormat="1" ht="15.75" outlineLevel="2">
      <c r="A150" s="48" t="s">
        <v>192</v>
      </c>
      <c r="B150" s="24" t="s">
        <v>52</v>
      </c>
      <c r="C150" s="74">
        <v>628555544</v>
      </c>
      <c r="D150" s="73">
        <v>0.02</v>
      </c>
      <c r="E150" s="71">
        <f>+C150*D150</f>
        <v>12571110.88</v>
      </c>
      <c r="F150" s="128">
        <v>670710109</v>
      </c>
      <c r="G150" s="73">
        <v>0.02</v>
      </c>
      <c r="H150" s="71">
        <f>+F150*G150</f>
        <v>13414202.18</v>
      </c>
      <c r="I150" s="127">
        <v>743040448</v>
      </c>
      <c r="J150" s="73">
        <v>0.02</v>
      </c>
      <c r="K150" s="71">
        <f>+I150*J150</f>
        <v>14860808.96</v>
      </c>
      <c r="L150" s="127">
        <v>758866091</v>
      </c>
      <c r="M150" s="73">
        <v>0.02</v>
      </c>
      <c r="N150" s="71">
        <f>+L150*M150</f>
        <v>15177321.82</v>
      </c>
      <c r="O150" s="113"/>
      <c r="P150" s="113"/>
      <c r="Q150" s="113"/>
      <c r="R150" s="103">
        <f t="shared" si="31"/>
        <v>0</v>
      </c>
      <c r="S150" s="113"/>
      <c r="T150" s="103">
        <f t="shared" si="32"/>
        <v>0</v>
      </c>
      <c r="U150" s="119"/>
      <c r="V150" s="120">
        <v>0</v>
      </c>
      <c r="W150" s="120"/>
      <c r="X150" s="97"/>
      <c r="Y150" s="98" t="s">
        <v>415</v>
      </c>
      <c r="Z150" s="99">
        <v>44454</v>
      </c>
      <c r="AA150" s="25" t="s">
        <v>127</v>
      </c>
      <c r="AB150" s="57" t="s">
        <v>274</v>
      </c>
      <c r="AC150" s="25" t="s">
        <v>53</v>
      </c>
      <c r="AD150" s="32" t="s">
        <v>204</v>
      </c>
      <c r="AE150" s="34" t="s">
        <v>300</v>
      </c>
    </row>
    <row r="151" spans="1:31" s="4" customFormat="1" ht="15.75" outlineLevel="2">
      <c r="A151" s="48" t="s">
        <v>192</v>
      </c>
      <c r="B151" s="24" t="s">
        <v>54</v>
      </c>
      <c r="C151" s="74">
        <v>178951907</v>
      </c>
      <c r="D151" s="73">
        <v>0.02</v>
      </c>
      <c r="E151" s="71">
        <f>+C151*D151</f>
        <v>3579038.14</v>
      </c>
      <c r="F151" s="128">
        <v>178429149</v>
      </c>
      <c r="G151" s="73">
        <v>0.02</v>
      </c>
      <c r="H151" s="71">
        <f>+F151*G151</f>
        <v>3568582.98</v>
      </c>
      <c r="I151" s="127">
        <v>168715730</v>
      </c>
      <c r="J151" s="73">
        <v>0.02</v>
      </c>
      <c r="K151" s="71">
        <f>+I151*J151</f>
        <v>3374314.6</v>
      </c>
      <c r="L151" s="127">
        <v>159105544</v>
      </c>
      <c r="M151" s="73">
        <v>0.02</v>
      </c>
      <c r="N151" s="71">
        <f>+L151*M151</f>
        <v>3182110.88</v>
      </c>
      <c r="O151" s="113"/>
      <c r="P151" s="113"/>
      <c r="Q151" s="113">
        <v>0</v>
      </c>
      <c r="R151" s="103">
        <f t="shared" si="31"/>
        <v>0</v>
      </c>
      <c r="S151" s="113"/>
      <c r="T151" s="103">
        <f t="shared" si="32"/>
        <v>0</v>
      </c>
      <c r="U151" s="119"/>
      <c r="V151" s="120">
        <v>0</v>
      </c>
      <c r="W151" s="120"/>
      <c r="X151" s="179"/>
      <c r="Y151" s="98" t="s">
        <v>415</v>
      </c>
      <c r="Z151" s="99">
        <v>44454</v>
      </c>
      <c r="AA151" s="25" t="s">
        <v>214</v>
      </c>
      <c r="AB151" s="57" t="s">
        <v>274</v>
      </c>
      <c r="AC151" s="25" t="s">
        <v>9</v>
      </c>
      <c r="AD151" s="32"/>
      <c r="AE151" s="34" t="s">
        <v>300</v>
      </c>
    </row>
    <row r="152" spans="1:31" s="4" customFormat="1" ht="15.75" outlineLevel="2">
      <c r="A152" s="48" t="s">
        <v>192</v>
      </c>
      <c r="B152" s="24" t="s">
        <v>213</v>
      </c>
      <c r="C152" s="74"/>
      <c r="D152" s="73"/>
      <c r="E152" s="71">
        <f>+C152*D152</f>
        <v>0</v>
      </c>
      <c r="F152" s="128"/>
      <c r="G152" s="73"/>
      <c r="H152" s="71">
        <f>+F152*G152</f>
        <v>0</v>
      </c>
      <c r="I152" s="127"/>
      <c r="J152" s="73"/>
      <c r="K152" s="71">
        <f>+I152*J152</f>
        <v>0</v>
      </c>
      <c r="L152" s="127"/>
      <c r="M152" s="73"/>
      <c r="N152" s="71">
        <f>+L152*M152</f>
        <v>0</v>
      </c>
      <c r="O152" s="113"/>
      <c r="P152" s="113"/>
      <c r="Q152" s="118">
        <v>0</v>
      </c>
      <c r="R152" s="103">
        <f t="shared" si="31"/>
        <v>0</v>
      </c>
      <c r="S152" s="113"/>
      <c r="T152" s="103">
        <f t="shared" si="32"/>
        <v>0</v>
      </c>
      <c r="U152" s="119"/>
      <c r="V152" s="120">
        <v>0</v>
      </c>
      <c r="W152" s="120"/>
      <c r="X152" s="179"/>
      <c r="Y152" s="98" t="s">
        <v>415</v>
      </c>
      <c r="Z152" s="99">
        <v>44454</v>
      </c>
      <c r="AA152" s="25"/>
      <c r="AB152" s="57" t="s">
        <v>279</v>
      </c>
      <c r="AC152" s="25"/>
      <c r="AD152" s="43" t="s">
        <v>301</v>
      </c>
      <c r="AE152" s="34" t="s">
        <v>300</v>
      </c>
    </row>
    <row r="153" spans="1:31" s="4" customFormat="1" ht="26.25" outlineLevel="2">
      <c r="A153" s="48" t="s">
        <v>192</v>
      </c>
      <c r="B153" s="24" t="s">
        <v>55</v>
      </c>
      <c r="C153" s="74">
        <v>788683066</v>
      </c>
      <c r="D153" s="73">
        <v>0.02</v>
      </c>
      <c r="E153" s="71">
        <f>+C153*D153</f>
        <v>15773661.32</v>
      </c>
      <c r="F153" s="128">
        <v>810031713</v>
      </c>
      <c r="G153" s="73">
        <v>0.02</v>
      </c>
      <c r="H153" s="71">
        <f>+F153*G153</f>
        <v>16200634.26</v>
      </c>
      <c r="I153" s="127">
        <v>895559363</v>
      </c>
      <c r="J153" s="73">
        <v>0.02</v>
      </c>
      <c r="K153" s="71">
        <f>+I153*J153</f>
        <v>17911187.26</v>
      </c>
      <c r="L153" s="127">
        <v>959707089</v>
      </c>
      <c r="M153" s="73">
        <v>0.02</v>
      </c>
      <c r="N153" s="71">
        <f>+L153*M153</f>
        <v>19194141.78</v>
      </c>
      <c r="O153" s="113"/>
      <c r="P153" s="113"/>
      <c r="Q153" s="113"/>
      <c r="R153" s="103">
        <f t="shared" si="31"/>
        <v>0</v>
      </c>
      <c r="S153" s="113"/>
      <c r="T153" s="103">
        <f t="shared" si="32"/>
        <v>0</v>
      </c>
      <c r="U153" s="119"/>
      <c r="V153" s="120">
        <v>0</v>
      </c>
      <c r="W153" s="120"/>
      <c r="X153" s="97"/>
      <c r="Y153" s="98" t="s">
        <v>415</v>
      </c>
      <c r="Z153" s="99">
        <v>44454</v>
      </c>
      <c r="AA153" s="43" t="s">
        <v>271</v>
      </c>
      <c r="AB153" s="57" t="s">
        <v>274</v>
      </c>
      <c r="AC153" s="25" t="s">
        <v>9</v>
      </c>
      <c r="AD153" s="32"/>
      <c r="AE153" s="34" t="s">
        <v>300</v>
      </c>
    </row>
    <row r="154" spans="1:31" s="4" customFormat="1" ht="31.5" outlineLevel="1">
      <c r="A154" s="131" t="s">
        <v>359</v>
      </c>
      <c r="B154" s="24"/>
      <c r="C154" s="74">
        <f>SUBTOTAL(9,C150:C153)</f>
        <v>1596190517</v>
      </c>
      <c r="D154" s="73"/>
      <c r="E154" s="74">
        <f>SUBTOTAL(9,E150:E153)</f>
        <v>31923810.340000004</v>
      </c>
      <c r="F154" s="128">
        <f>SUBTOTAL(9,F150:F153)</f>
        <v>1659170971</v>
      </c>
      <c r="G154" s="73"/>
      <c r="H154" s="74">
        <f>SUBTOTAL(9,H150:H153)</f>
        <v>33183419.42</v>
      </c>
      <c r="I154" s="113">
        <f>SUBTOTAL(9,I150:I153)</f>
        <v>1807315541</v>
      </c>
      <c r="J154" s="73"/>
      <c r="K154" s="74">
        <f>SUBTOTAL(9,K150:K153)</f>
        <v>36146310.82000001</v>
      </c>
      <c r="L154" s="113">
        <f>SUBTOTAL(9,L150:L153)</f>
        <v>1877678724</v>
      </c>
      <c r="M154" s="73"/>
      <c r="N154" s="74">
        <f>SUBTOTAL(9,N150:N153)</f>
        <v>37553574.480000004</v>
      </c>
      <c r="O154" s="113">
        <f aca="true" t="shared" si="51" ref="O154:U154">SUBTOTAL(9,O150:O153)</f>
        <v>0</v>
      </c>
      <c r="P154" s="113">
        <f t="shared" si="51"/>
        <v>0</v>
      </c>
      <c r="Q154" s="113">
        <f t="shared" si="51"/>
        <v>0</v>
      </c>
      <c r="R154" s="103">
        <f t="shared" si="51"/>
        <v>0</v>
      </c>
      <c r="S154" s="113">
        <f t="shared" si="51"/>
        <v>0</v>
      </c>
      <c r="T154" s="103">
        <f t="shared" si="51"/>
        <v>0</v>
      </c>
      <c r="U154" s="119">
        <f t="shared" si="51"/>
        <v>0</v>
      </c>
      <c r="V154" s="120"/>
      <c r="W154" s="120"/>
      <c r="X154" s="97"/>
      <c r="Y154" s="98"/>
      <c r="Z154" s="100"/>
      <c r="AA154" s="43"/>
      <c r="AB154" s="57"/>
      <c r="AC154" s="25"/>
      <c r="AD154" s="32"/>
      <c r="AE154" s="34"/>
    </row>
    <row r="155" spans="1:31" s="4" customFormat="1" ht="54.75" customHeight="1" outlineLevel="2">
      <c r="A155" s="48" t="s">
        <v>193</v>
      </c>
      <c r="B155" s="24" t="s">
        <v>56</v>
      </c>
      <c r="C155" s="74">
        <v>872248126</v>
      </c>
      <c r="D155" s="73">
        <v>0.02</v>
      </c>
      <c r="E155" s="71">
        <f>+C155*D155</f>
        <v>17444962.52</v>
      </c>
      <c r="F155" s="128">
        <v>866539091</v>
      </c>
      <c r="G155" s="73">
        <v>0.02</v>
      </c>
      <c r="H155" s="71">
        <f>+F155*G155</f>
        <v>17330781.82</v>
      </c>
      <c r="I155" s="127">
        <v>766083682</v>
      </c>
      <c r="J155" s="73">
        <v>0.02</v>
      </c>
      <c r="K155" s="71">
        <f>+I155*J155</f>
        <v>15321673.64</v>
      </c>
      <c r="L155" s="127">
        <v>721200116</v>
      </c>
      <c r="M155" s="73">
        <v>0.02</v>
      </c>
      <c r="N155" s="71">
        <f>+L155*M155</f>
        <v>14424002.32</v>
      </c>
      <c r="O155" s="113">
        <v>0</v>
      </c>
      <c r="P155" s="113">
        <v>0</v>
      </c>
      <c r="Q155" s="113">
        <v>0</v>
      </c>
      <c r="R155" s="103">
        <f t="shared" si="31"/>
        <v>0</v>
      </c>
      <c r="S155" s="113"/>
      <c r="T155" s="103">
        <f t="shared" si="32"/>
        <v>0</v>
      </c>
      <c r="U155" s="119"/>
      <c r="V155" s="120">
        <v>0</v>
      </c>
      <c r="W155" s="120"/>
      <c r="X155" s="97"/>
      <c r="Y155" s="98" t="s">
        <v>415</v>
      </c>
      <c r="Z155" s="99">
        <v>44454</v>
      </c>
      <c r="AA155" s="26">
        <v>16</v>
      </c>
      <c r="AB155" s="57" t="s">
        <v>274</v>
      </c>
      <c r="AC155" s="25" t="s">
        <v>49</v>
      </c>
      <c r="AD155" s="25" t="s">
        <v>239</v>
      </c>
      <c r="AE155" s="86" t="s">
        <v>240</v>
      </c>
    </row>
    <row r="156" spans="1:31" s="4" customFormat="1" ht="57.75" customHeight="1" outlineLevel="2">
      <c r="A156" s="48" t="s">
        <v>193</v>
      </c>
      <c r="B156" s="24" t="s">
        <v>1</v>
      </c>
      <c r="C156" s="74">
        <v>8914944642</v>
      </c>
      <c r="D156" s="73">
        <v>0.02</v>
      </c>
      <c r="E156" s="71">
        <f>+C156*D156</f>
        <v>178298892.84</v>
      </c>
      <c r="F156" s="128">
        <v>9388150935</v>
      </c>
      <c r="G156" s="73">
        <v>0.02</v>
      </c>
      <c r="H156" s="71">
        <f>+F156*G156</f>
        <v>187763018.70000002</v>
      </c>
      <c r="I156" s="127">
        <v>10461069299</v>
      </c>
      <c r="J156" s="73">
        <v>0.02</v>
      </c>
      <c r="K156" s="71">
        <f>+I156*J156</f>
        <v>209221385.98000002</v>
      </c>
      <c r="L156" s="127">
        <v>10769174239</v>
      </c>
      <c r="M156" s="73">
        <v>0.02</v>
      </c>
      <c r="N156" s="71">
        <f>+L156*M156</f>
        <v>215383484.78</v>
      </c>
      <c r="O156" s="113">
        <v>0</v>
      </c>
      <c r="P156" s="113">
        <v>0</v>
      </c>
      <c r="Q156" s="113">
        <v>0</v>
      </c>
      <c r="R156" s="103">
        <f t="shared" si="31"/>
        <v>0</v>
      </c>
      <c r="S156" s="113"/>
      <c r="T156" s="103">
        <f t="shared" si="32"/>
        <v>0</v>
      </c>
      <c r="U156" s="119"/>
      <c r="V156" s="120">
        <v>0</v>
      </c>
      <c r="W156" s="120"/>
      <c r="X156" s="97"/>
      <c r="Y156" s="98" t="s">
        <v>415</v>
      </c>
      <c r="Z156" s="99">
        <v>44454</v>
      </c>
      <c r="AA156" s="43" t="s">
        <v>272</v>
      </c>
      <c r="AB156" s="57" t="s">
        <v>274</v>
      </c>
      <c r="AC156" s="25" t="s">
        <v>49</v>
      </c>
      <c r="AD156" s="32"/>
      <c r="AE156" s="86" t="s">
        <v>240</v>
      </c>
    </row>
    <row r="157" spans="1:31" s="4" customFormat="1" ht="57.75" customHeight="1" outlineLevel="1">
      <c r="A157" s="131" t="s">
        <v>360</v>
      </c>
      <c r="B157" s="24"/>
      <c r="C157" s="74">
        <f>SUBTOTAL(9,C155:C156)</f>
        <v>9787192768</v>
      </c>
      <c r="D157" s="73"/>
      <c r="E157" s="74">
        <f>SUBTOTAL(9,E155:E156)</f>
        <v>195743855.36</v>
      </c>
      <c r="F157" s="128">
        <f>SUBTOTAL(9,F155:F156)</f>
        <v>10254690026</v>
      </c>
      <c r="G157" s="73"/>
      <c r="H157" s="74">
        <f>SUBTOTAL(9,H155:H156)</f>
        <v>205093800.52</v>
      </c>
      <c r="I157" s="113">
        <f>SUBTOTAL(9,I155:I156)</f>
        <v>11227152981</v>
      </c>
      <c r="J157" s="73"/>
      <c r="K157" s="74">
        <f>SUBTOTAL(9,K155:K156)</f>
        <v>224543059.62</v>
      </c>
      <c r="L157" s="113">
        <f>SUBTOTAL(9,L155:L156)</f>
        <v>11490374355</v>
      </c>
      <c r="M157" s="73"/>
      <c r="N157" s="74">
        <f>SUBTOTAL(9,N155:N156)</f>
        <v>229807487.1</v>
      </c>
      <c r="O157" s="113">
        <f aca="true" t="shared" si="52" ref="O157:U157">SUBTOTAL(9,O155:O156)</f>
        <v>0</v>
      </c>
      <c r="P157" s="113">
        <f t="shared" si="52"/>
        <v>0</v>
      </c>
      <c r="Q157" s="113">
        <f t="shared" si="52"/>
        <v>0</v>
      </c>
      <c r="R157" s="103">
        <f t="shared" si="52"/>
        <v>0</v>
      </c>
      <c r="S157" s="113">
        <f t="shared" si="52"/>
        <v>0</v>
      </c>
      <c r="T157" s="103">
        <f t="shared" si="52"/>
        <v>0</v>
      </c>
      <c r="U157" s="119">
        <f t="shared" si="52"/>
        <v>0</v>
      </c>
      <c r="V157" s="120"/>
      <c r="W157" s="120"/>
      <c r="X157" s="97"/>
      <c r="Y157" s="98"/>
      <c r="Z157" s="100"/>
      <c r="AA157" s="43"/>
      <c r="AB157" s="57"/>
      <c r="AC157" s="25"/>
      <c r="AD157" s="32"/>
      <c r="AE157" s="86"/>
    </row>
    <row r="158" spans="1:31" s="4" customFormat="1" ht="39.75" customHeight="1" outlineLevel="2">
      <c r="A158" s="48" t="s">
        <v>194</v>
      </c>
      <c r="B158" s="24" t="s">
        <v>2</v>
      </c>
      <c r="C158" s="74">
        <v>22058371376</v>
      </c>
      <c r="D158" s="73">
        <v>0.02</v>
      </c>
      <c r="E158" s="71">
        <f>+C158*D158</f>
        <v>441167427.52</v>
      </c>
      <c r="F158" s="128">
        <v>24401715064</v>
      </c>
      <c r="G158" s="73">
        <v>0.02</v>
      </c>
      <c r="H158" s="71">
        <f>+F158*G158</f>
        <v>488034301.28000003</v>
      </c>
      <c r="I158" s="127">
        <v>27468447080</v>
      </c>
      <c r="J158" s="73">
        <v>0.02</v>
      </c>
      <c r="K158" s="71">
        <f>+I158*J158</f>
        <v>549368941.6</v>
      </c>
      <c r="L158" s="127">
        <v>26567629932</v>
      </c>
      <c r="M158" s="73">
        <v>0.02</v>
      </c>
      <c r="N158" s="71">
        <f>+L158*M158</f>
        <v>531352598.64</v>
      </c>
      <c r="O158" s="113">
        <v>0</v>
      </c>
      <c r="P158" s="113">
        <v>0</v>
      </c>
      <c r="Q158" s="183">
        <v>55000000</v>
      </c>
      <c r="R158" s="103">
        <f t="shared" si="31"/>
        <v>55000000</v>
      </c>
      <c r="S158" s="113"/>
      <c r="T158" s="103">
        <f t="shared" si="32"/>
        <v>55000000</v>
      </c>
      <c r="U158" s="119"/>
      <c r="V158" s="121">
        <v>0</v>
      </c>
      <c r="W158" s="121"/>
      <c r="X158" s="97"/>
      <c r="Y158" s="98" t="s">
        <v>426</v>
      </c>
      <c r="Z158" s="99">
        <v>44540</v>
      </c>
      <c r="AA158" s="25" t="s">
        <v>127</v>
      </c>
      <c r="AB158" s="57" t="s">
        <v>274</v>
      </c>
      <c r="AC158" s="25" t="s">
        <v>3</v>
      </c>
      <c r="AD158" s="25" t="s">
        <v>241</v>
      </c>
      <c r="AE158" s="194" t="s">
        <v>280</v>
      </c>
    </row>
    <row r="159" spans="1:31" s="4" customFormat="1" ht="39.75" customHeight="1" outlineLevel="2">
      <c r="A159" s="48" t="s">
        <v>194</v>
      </c>
      <c r="B159" s="24" t="s">
        <v>4</v>
      </c>
      <c r="C159" s="74">
        <v>2947984543</v>
      </c>
      <c r="D159" s="73">
        <v>0.02</v>
      </c>
      <c r="E159" s="71">
        <f>+C159*D159</f>
        <v>58959690.86</v>
      </c>
      <c r="F159" s="128">
        <v>2850195813</v>
      </c>
      <c r="G159" s="73">
        <v>0.02</v>
      </c>
      <c r="H159" s="71">
        <f>+F159*G159</f>
        <v>57003916.26</v>
      </c>
      <c r="I159" s="127">
        <v>2865562542</v>
      </c>
      <c r="J159" s="73">
        <v>0.02</v>
      </c>
      <c r="K159" s="71">
        <f>+I159*J159</f>
        <v>57311250.84</v>
      </c>
      <c r="L159" s="127">
        <v>2419901269</v>
      </c>
      <c r="M159" s="73">
        <v>0.02</v>
      </c>
      <c r="N159" s="71">
        <f>+L159*M159</f>
        <v>48398025.38</v>
      </c>
      <c r="O159" s="113">
        <v>0</v>
      </c>
      <c r="P159" s="113">
        <v>0</v>
      </c>
      <c r="Q159" s="113">
        <v>0</v>
      </c>
      <c r="R159" s="103">
        <f t="shared" si="31"/>
        <v>0</v>
      </c>
      <c r="S159" s="113"/>
      <c r="T159" s="103">
        <f t="shared" si="32"/>
        <v>0</v>
      </c>
      <c r="U159" s="119"/>
      <c r="V159" s="121">
        <v>0</v>
      </c>
      <c r="W159" s="121"/>
      <c r="X159" s="97"/>
      <c r="Y159" s="98" t="s">
        <v>426</v>
      </c>
      <c r="Z159" s="99">
        <v>44540</v>
      </c>
      <c r="AA159" s="26">
        <v>16</v>
      </c>
      <c r="AB159" s="57" t="s">
        <v>274</v>
      </c>
      <c r="AC159" s="25" t="s">
        <v>3</v>
      </c>
      <c r="AD159" s="32"/>
      <c r="AE159" s="194"/>
    </row>
    <row r="160" spans="1:31" s="4" customFormat="1" ht="39.75" customHeight="1" outlineLevel="2">
      <c r="A160" s="48" t="s">
        <v>194</v>
      </c>
      <c r="B160" s="24" t="s">
        <v>5</v>
      </c>
      <c r="C160" s="74">
        <v>19316771801</v>
      </c>
      <c r="D160" s="73">
        <v>0.02</v>
      </c>
      <c r="E160" s="71">
        <f>+C160*D160</f>
        <v>386335436.02</v>
      </c>
      <c r="F160" s="128">
        <v>20098618652</v>
      </c>
      <c r="G160" s="73">
        <v>0.02</v>
      </c>
      <c r="H160" s="71">
        <f>+F160*G160</f>
        <v>401972373.04</v>
      </c>
      <c r="I160" s="127">
        <v>23191594477</v>
      </c>
      <c r="J160" s="73">
        <v>0.02</v>
      </c>
      <c r="K160" s="71">
        <f>+I160*J160</f>
        <v>463831889.54</v>
      </c>
      <c r="L160" s="127">
        <v>24746573465</v>
      </c>
      <c r="M160" s="73">
        <v>0.02</v>
      </c>
      <c r="N160" s="71">
        <f>+L160*M160</f>
        <v>494931469.3</v>
      </c>
      <c r="O160" s="113">
        <v>0</v>
      </c>
      <c r="P160" s="113">
        <v>0</v>
      </c>
      <c r="Q160" s="113">
        <v>0</v>
      </c>
      <c r="R160" s="103">
        <f t="shared" si="31"/>
        <v>0</v>
      </c>
      <c r="S160" s="113"/>
      <c r="T160" s="103">
        <f t="shared" si="32"/>
        <v>0</v>
      </c>
      <c r="U160" s="119"/>
      <c r="V160" s="121">
        <v>0</v>
      </c>
      <c r="W160" s="121"/>
      <c r="X160" s="97"/>
      <c r="Y160" s="98" t="s">
        <v>426</v>
      </c>
      <c r="Z160" s="99">
        <v>44540</v>
      </c>
      <c r="AA160" s="43" t="s">
        <v>371</v>
      </c>
      <c r="AB160" s="57" t="s">
        <v>274</v>
      </c>
      <c r="AC160" s="25" t="s">
        <v>3</v>
      </c>
      <c r="AD160" s="32"/>
      <c r="AE160" s="194"/>
    </row>
    <row r="161" spans="1:31" s="4" customFormat="1" ht="15.75" outlineLevel="2">
      <c r="A161" s="48" t="s">
        <v>194</v>
      </c>
      <c r="B161" s="24" t="s">
        <v>213</v>
      </c>
      <c r="C161" s="74"/>
      <c r="D161" s="109"/>
      <c r="E161" s="71">
        <f>+C161*D161</f>
        <v>0</v>
      </c>
      <c r="F161" s="128">
        <v>0</v>
      </c>
      <c r="G161" s="109"/>
      <c r="H161" s="71">
        <f>+F161*G161</f>
        <v>0</v>
      </c>
      <c r="I161" s="127"/>
      <c r="J161" s="109"/>
      <c r="K161" s="71">
        <f>+I161*J161</f>
        <v>0</v>
      </c>
      <c r="L161" s="127"/>
      <c r="M161" s="109"/>
      <c r="N161" s="71">
        <f>+L161*M161</f>
        <v>0</v>
      </c>
      <c r="O161" s="113"/>
      <c r="P161" s="113"/>
      <c r="Q161" s="113"/>
      <c r="R161" s="103">
        <f t="shared" si="31"/>
        <v>0</v>
      </c>
      <c r="S161" s="113"/>
      <c r="T161" s="103">
        <f t="shared" si="32"/>
        <v>0</v>
      </c>
      <c r="U161" s="119"/>
      <c r="V161" s="121">
        <v>0</v>
      </c>
      <c r="W161" s="121"/>
      <c r="X161" s="97"/>
      <c r="Y161" s="98" t="s">
        <v>426</v>
      </c>
      <c r="Z161" s="99">
        <v>44540</v>
      </c>
      <c r="AA161" s="41"/>
      <c r="AB161" s="57" t="s">
        <v>279</v>
      </c>
      <c r="AC161" s="43" t="s">
        <v>204</v>
      </c>
      <c r="AD161" s="32"/>
      <c r="AE161" s="38"/>
    </row>
    <row r="162" spans="1:31" s="4" customFormat="1" ht="15.75" outlineLevel="1">
      <c r="A162" s="131" t="s">
        <v>361</v>
      </c>
      <c r="B162" s="24"/>
      <c r="C162" s="74">
        <f>SUBTOTAL(9,C158:C161)</f>
        <v>44323127720</v>
      </c>
      <c r="D162" s="109"/>
      <c r="E162" s="74">
        <f>SUBTOTAL(9,E158:E161)</f>
        <v>886462554.4</v>
      </c>
      <c r="F162" s="128">
        <f>SUBTOTAL(9,F158:F161)</f>
        <v>47350529529</v>
      </c>
      <c r="G162" s="109"/>
      <c r="H162" s="74">
        <f>SUBTOTAL(9,H158:H161)</f>
        <v>947010590.5800002</v>
      </c>
      <c r="I162" s="113">
        <f>SUBTOTAL(9,I158:I161)</f>
        <v>53525604099</v>
      </c>
      <c r="J162" s="109"/>
      <c r="K162" s="74">
        <f>SUBTOTAL(9,K158:K161)</f>
        <v>1070512081.98</v>
      </c>
      <c r="L162" s="113">
        <f>SUBTOTAL(9,L158:L161)</f>
        <v>53734104666</v>
      </c>
      <c r="M162" s="109"/>
      <c r="N162" s="74">
        <f>SUBTOTAL(9,N158:N161)</f>
        <v>1074682093.32</v>
      </c>
      <c r="O162" s="113">
        <f aca="true" t="shared" si="53" ref="O162:U162">SUBTOTAL(9,O158:O161)</f>
        <v>0</v>
      </c>
      <c r="P162" s="113">
        <f t="shared" si="53"/>
        <v>0</v>
      </c>
      <c r="Q162" s="113">
        <f t="shared" si="53"/>
        <v>55000000</v>
      </c>
      <c r="R162" s="103">
        <f t="shared" si="53"/>
        <v>55000000</v>
      </c>
      <c r="S162" s="113">
        <f t="shared" si="53"/>
        <v>0</v>
      </c>
      <c r="T162" s="103">
        <f t="shared" si="53"/>
        <v>55000000</v>
      </c>
      <c r="U162" s="119">
        <f t="shared" si="53"/>
        <v>0</v>
      </c>
      <c r="V162" s="121"/>
      <c r="W162" s="121"/>
      <c r="X162" s="97"/>
      <c r="Y162" s="98"/>
      <c r="Z162" s="100"/>
      <c r="AA162" s="41"/>
      <c r="AB162" s="57"/>
      <c r="AC162" s="43"/>
      <c r="AD162" s="32"/>
      <c r="AE162" s="38"/>
    </row>
    <row r="163" spans="1:31" s="4" customFormat="1" ht="39" outlineLevel="2">
      <c r="A163" s="48" t="s">
        <v>195</v>
      </c>
      <c r="B163" s="24" t="s">
        <v>7</v>
      </c>
      <c r="C163" s="71">
        <v>4058266488</v>
      </c>
      <c r="D163" s="73">
        <v>0.02</v>
      </c>
      <c r="E163" s="71">
        <f>+C163*D163</f>
        <v>81165329.76</v>
      </c>
      <c r="F163" s="128">
        <v>4370571696</v>
      </c>
      <c r="G163" s="73">
        <v>0.02</v>
      </c>
      <c r="H163" s="71">
        <f>+F163*G163</f>
        <v>87411433.92</v>
      </c>
      <c r="I163" s="127">
        <v>5049626944</v>
      </c>
      <c r="J163" s="73">
        <v>0.02</v>
      </c>
      <c r="K163" s="71">
        <f>+I163*J163</f>
        <v>100992538.88</v>
      </c>
      <c r="L163" s="127">
        <v>5266750409</v>
      </c>
      <c r="M163" s="73">
        <v>0.02</v>
      </c>
      <c r="N163" s="71">
        <f>+L163*M163</f>
        <v>105335008.18</v>
      </c>
      <c r="O163" s="113"/>
      <c r="P163" s="113"/>
      <c r="Q163" s="113"/>
      <c r="R163" s="103">
        <f t="shared" si="31"/>
        <v>0</v>
      </c>
      <c r="S163" s="113"/>
      <c r="T163" s="103">
        <f t="shared" si="32"/>
        <v>0</v>
      </c>
      <c r="U163" s="119"/>
      <c r="V163" s="120">
        <v>0</v>
      </c>
      <c r="W163" s="120"/>
      <c r="X163" s="97"/>
      <c r="Y163" s="98" t="s">
        <v>415</v>
      </c>
      <c r="Z163" s="99">
        <v>44454</v>
      </c>
      <c r="AA163" s="43" t="s">
        <v>374</v>
      </c>
      <c r="AB163" s="57" t="s">
        <v>274</v>
      </c>
      <c r="AC163" s="25" t="s">
        <v>6</v>
      </c>
      <c r="AD163" s="32" t="s">
        <v>204</v>
      </c>
      <c r="AE163" s="38"/>
    </row>
    <row r="164" spans="1:31" s="4" customFormat="1" ht="15.75" outlineLevel="1">
      <c r="A164" s="131" t="s">
        <v>362</v>
      </c>
      <c r="B164" s="24"/>
      <c r="C164" s="71">
        <f>SUBTOTAL(9,C163:C163)</f>
        <v>4058266488</v>
      </c>
      <c r="D164" s="73"/>
      <c r="E164" s="74">
        <f>SUBTOTAL(9,E163:E163)</f>
        <v>81165329.76</v>
      </c>
      <c r="F164" s="127">
        <f>SUBTOTAL(9,F163:F163)</f>
        <v>4370571696</v>
      </c>
      <c r="G164" s="73"/>
      <c r="H164" s="74">
        <f>SUBTOTAL(9,H163:H163)</f>
        <v>87411433.92</v>
      </c>
      <c r="I164" s="113">
        <f>SUBTOTAL(9,I163:I163)</f>
        <v>5049626944</v>
      </c>
      <c r="J164" s="73"/>
      <c r="K164" s="74">
        <f>SUBTOTAL(9,K163:K163)</f>
        <v>100992538.88</v>
      </c>
      <c r="L164" s="113">
        <f>SUBTOTAL(9,L163:L163)</f>
        <v>5266750409</v>
      </c>
      <c r="M164" s="73"/>
      <c r="N164" s="74">
        <f>SUBTOTAL(9,N163:N163)</f>
        <v>105335008.18</v>
      </c>
      <c r="O164" s="113">
        <f aca="true" t="shared" si="54" ref="O164:U164">SUBTOTAL(9,O163:O163)</f>
        <v>0</v>
      </c>
      <c r="P164" s="113">
        <f t="shared" si="54"/>
        <v>0</v>
      </c>
      <c r="Q164" s="113">
        <f t="shared" si="54"/>
        <v>0</v>
      </c>
      <c r="R164" s="103">
        <f t="shared" si="54"/>
        <v>0</v>
      </c>
      <c r="S164" s="113">
        <f t="shared" si="54"/>
        <v>0</v>
      </c>
      <c r="T164" s="103">
        <f t="shared" si="54"/>
        <v>0</v>
      </c>
      <c r="U164" s="119">
        <f t="shared" si="54"/>
        <v>0</v>
      </c>
      <c r="V164" s="120"/>
      <c r="W164" s="120"/>
      <c r="X164" s="97"/>
      <c r="Y164" s="98"/>
      <c r="Z164" s="100"/>
      <c r="AA164" s="43"/>
      <c r="AB164" s="57"/>
      <c r="AC164" s="25"/>
      <c r="AD164" s="32"/>
      <c r="AE164" s="38"/>
    </row>
    <row r="165" spans="1:31" s="4" customFormat="1" ht="64.5" outlineLevel="2">
      <c r="A165" s="48" t="s">
        <v>196</v>
      </c>
      <c r="B165" s="24" t="s">
        <v>8</v>
      </c>
      <c r="C165" s="71">
        <v>424927068</v>
      </c>
      <c r="D165" s="73">
        <v>0.02</v>
      </c>
      <c r="E165" s="71">
        <f>+C165*D165</f>
        <v>8498541.36</v>
      </c>
      <c r="F165" s="127">
        <v>442832804</v>
      </c>
      <c r="G165" s="73">
        <v>0.02</v>
      </c>
      <c r="H165" s="71">
        <f>+F165*G165</f>
        <v>8856656.08</v>
      </c>
      <c r="I165" s="127">
        <v>470514725</v>
      </c>
      <c r="J165" s="73">
        <v>0.02</v>
      </c>
      <c r="K165" s="71">
        <f>+I165*J165</f>
        <v>9410294.5</v>
      </c>
      <c r="L165" s="188">
        <v>459266613</v>
      </c>
      <c r="M165" s="73">
        <v>0.02</v>
      </c>
      <c r="N165" s="71">
        <f>+L165*M165</f>
        <v>9185332.26</v>
      </c>
      <c r="O165" s="113">
        <v>0</v>
      </c>
      <c r="P165" s="113">
        <v>0</v>
      </c>
      <c r="Q165" s="113">
        <v>0</v>
      </c>
      <c r="R165" s="103">
        <f t="shared" si="31"/>
        <v>0</v>
      </c>
      <c r="S165" s="113"/>
      <c r="T165" s="103">
        <f t="shared" si="32"/>
        <v>0</v>
      </c>
      <c r="U165" s="119"/>
      <c r="V165" s="120">
        <v>0</v>
      </c>
      <c r="W165" s="120"/>
      <c r="X165" s="97"/>
      <c r="Y165" s="98" t="s">
        <v>426</v>
      </c>
      <c r="Z165" s="99">
        <v>44540</v>
      </c>
      <c r="AA165" s="25" t="s">
        <v>244</v>
      </c>
      <c r="AB165" s="57" t="s">
        <v>274</v>
      </c>
      <c r="AC165" s="25" t="s">
        <v>9</v>
      </c>
      <c r="AD165" s="25" t="s">
        <v>389</v>
      </c>
      <c r="AE165" s="34" t="s">
        <v>300</v>
      </c>
    </row>
    <row r="166" spans="1:31" s="4" customFormat="1" ht="15.75" outlineLevel="2">
      <c r="A166" s="48" t="s">
        <v>196</v>
      </c>
      <c r="B166" s="24" t="s">
        <v>10</v>
      </c>
      <c r="C166" s="71">
        <v>201183880</v>
      </c>
      <c r="D166" s="73">
        <v>0.02</v>
      </c>
      <c r="E166" s="71">
        <f>+C166*D166</f>
        <v>4023677.6</v>
      </c>
      <c r="F166" s="127">
        <v>191176615</v>
      </c>
      <c r="G166" s="73">
        <v>0.02</v>
      </c>
      <c r="H166" s="71">
        <f>+F166*G166</f>
        <v>3823532.3000000003</v>
      </c>
      <c r="I166" s="127">
        <v>186741666</v>
      </c>
      <c r="J166" s="73">
        <v>0.02</v>
      </c>
      <c r="K166" s="71">
        <f>+I166*J166</f>
        <v>3734833.3200000003</v>
      </c>
      <c r="L166" s="188">
        <v>170295488</v>
      </c>
      <c r="M166" s="73">
        <v>0.02</v>
      </c>
      <c r="N166" s="71">
        <f>+L166*M166</f>
        <v>3405909.7600000002</v>
      </c>
      <c r="O166" s="113">
        <v>0</v>
      </c>
      <c r="P166" s="113">
        <v>0</v>
      </c>
      <c r="Q166" s="113"/>
      <c r="R166" s="103">
        <f t="shared" si="31"/>
        <v>0</v>
      </c>
      <c r="S166" s="113"/>
      <c r="T166" s="103">
        <f t="shared" si="32"/>
        <v>0</v>
      </c>
      <c r="U166" s="119"/>
      <c r="V166" s="120">
        <v>0</v>
      </c>
      <c r="W166" s="120"/>
      <c r="X166" s="97"/>
      <c r="Y166" s="98" t="s">
        <v>426</v>
      </c>
      <c r="Z166" s="99">
        <v>44540</v>
      </c>
      <c r="AA166" s="25" t="s">
        <v>214</v>
      </c>
      <c r="AB166" s="57" t="s">
        <v>274</v>
      </c>
      <c r="AC166" s="25" t="s">
        <v>9</v>
      </c>
      <c r="AD166" s="32"/>
      <c r="AE166" s="34" t="s">
        <v>300</v>
      </c>
    </row>
    <row r="167" spans="1:31" s="4" customFormat="1" ht="26.25" outlineLevel="2">
      <c r="A167" s="48" t="s">
        <v>196</v>
      </c>
      <c r="B167" s="24" t="s">
        <v>11</v>
      </c>
      <c r="C167" s="71">
        <v>509441926</v>
      </c>
      <c r="D167" s="73">
        <v>0.02</v>
      </c>
      <c r="E167" s="71">
        <f>+C167*D167</f>
        <v>10188838.52</v>
      </c>
      <c r="F167" s="127">
        <v>513255427</v>
      </c>
      <c r="G167" s="73">
        <v>0.02</v>
      </c>
      <c r="H167" s="71">
        <f>+F167*G167</f>
        <v>10265108.540000001</v>
      </c>
      <c r="I167" s="127">
        <v>556355265</v>
      </c>
      <c r="J167" s="73">
        <v>0.02</v>
      </c>
      <c r="K167" s="71">
        <f>+I167*J167</f>
        <v>11127105.3</v>
      </c>
      <c r="L167" s="188">
        <v>565450222</v>
      </c>
      <c r="M167" s="73">
        <v>0.02</v>
      </c>
      <c r="N167" s="71">
        <f>+L167*M167</f>
        <v>11309004.44</v>
      </c>
      <c r="O167" s="113">
        <v>0</v>
      </c>
      <c r="P167" s="113">
        <v>0</v>
      </c>
      <c r="Q167" s="113"/>
      <c r="R167" s="103">
        <f t="shared" si="31"/>
        <v>0</v>
      </c>
      <c r="S167" s="113"/>
      <c r="T167" s="103">
        <f t="shared" si="32"/>
        <v>0</v>
      </c>
      <c r="U167" s="119"/>
      <c r="V167" s="120">
        <v>0</v>
      </c>
      <c r="W167" s="120"/>
      <c r="X167" s="97"/>
      <c r="Y167" s="98" t="s">
        <v>426</v>
      </c>
      <c r="Z167" s="99">
        <v>44540</v>
      </c>
      <c r="AA167" s="43" t="s">
        <v>395</v>
      </c>
      <c r="AB167" s="57" t="s">
        <v>274</v>
      </c>
      <c r="AC167" s="25" t="s">
        <v>9</v>
      </c>
      <c r="AD167" s="32"/>
      <c r="AE167" s="34" t="s">
        <v>300</v>
      </c>
    </row>
    <row r="168" spans="1:31" s="4" customFormat="1" ht="15.75" outlineLevel="1">
      <c r="A168" s="131" t="s">
        <v>363</v>
      </c>
      <c r="B168" s="24"/>
      <c r="C168" s="71">
        <f>SUBTOTAL(9,C165:C167)</f>
        <v>1135552874</v>
      </c>
      <c r="D168" s="73"/>
      <c r="E168" s="74">
        <f>SUBTOTAL(9,E165:E167)</f>
        <v>22711057.479999997</v>
      </c>
      <c r="F168" s="127">
        <f>SUBTOTAL(9,F165:F167)</f>
        <v>1147264846</v>
      </c>
      <c r="G168" s="73"/>
      <c r="H168" s="74">
        <f>SUBTOTAL(9,H165:H167)</f>
        <v>22945296.92</v>
      </c>
      <c r="I168" s="113">
        <f>SUBTOTAL(9,I165:I167)</f>
        <v>1213611656</v>
      </c>
      <c r="J168" s="73"/>
      <c r="K168" s="74">
        <f>SUBTOTAL(9,K165:K167)</f>
        <v>24272233.12</v>
      </c>
      <c r="L168" s="113">
        <f>SUBTOTAL(9,L165:L167)</f>
        <v>1195012323</v>
      </c>
      <c r="M168" s="73"/>
      <c r="N168" s="74">
        <f>SUBTOTAL(9,N165:N167)</f>
        <v>23900246.46</v>
      </c>
      <c r="O168" s="113">
        <f aca="true" t="shared" si="55" ref="O168:U168">SUBTOTAL(9,O165:O167)</f>
        <v>0</v>
      </c>
      <c r="P168" s="113">
        <f t="shared" si="55"/>
        <v>0</v>
      </c>
      <c r="Q168" s="113">
        <f t="shared" si="55"/>
        <v>0</v>
      </c>
      <c r="R168" s="103">
        <f t="shared" si="55"/>
        <v>0</v>
      </c>
      <c r="S168" s="113">
        <f t="shared" si="55"/>
        <v>0</v>
      </c>
      <c r="T168" s="103">
        <f t="shared" si="55"/>
        <v>0</v>
      </c>
      <c r="U168" s="119">
        <f t="shared" si="55"/>
        <v>0</v>
      </c>
      <c r="V168" s="120"/>
      <c r="W168" s="120"/>
      <c r="X168" s="97"/>
      <c r="Y168" s="98"/>
      <c r="Z168" s="100"/>
      <c r="AA168" s="43"/>
      <c r="AB168" s="57"/>
      <c r="AC168" s="25"/>
      <c r="AD168" s="32"/>
      <c r="AE168" s="34"/>
    </row>
    <row r="169" spans="1:31" s="4" customFormat="1" ht="26.25" outlineLevel="2">
      <c r="A169" s="48" t="s">
        <v>197</v>
      </c>
      <c r="B169" s="24" t="s">
        <v>12</v>
      </c>
      <c r="C169" s="71">
        <v>5729069980</v>
      </c>
      <c r="D169" s="73">
        <v>0.02</v>
      </c>
      <c r="E169" s="71">
        <f>+C169*D169</f>
        <v>114581399.60000001</v>
      </c>
      <c r="F169" s="127">
        <v>6093252419</v>
      </c>
      <c r="G169" s="73">
        <v>0.02</v>
      </c>
      <c r="H169" s="71">
        <f>+F169*G169</f>
        <v>121865048.38</v>
      </c>
      <c r="I169" s="127">
        <v>6650407137</v>
      </c>
      <c r="J169" s="73">
        <v>0.02</v>
      </c>
      <c r="K169" s="71">
        <f>+I169*J169</f>
        <v>133008142.74000001</v>
      </c>
      <c r="L169" s="188">
        <v>6504302371</v>
      </c>
      <c r="M169" s="73">
        <v>0.02</v>
      </c>
      <c r="N169" s="71">
        <f>+L169*M169</f>
        <v>130086047.42</v>
      </c>
      <c r="O169" s="113">
        <v>0</v>
      </c>
      <c r="P169" s="113">
        <v>0</v>
      </c>
      <c r="Q169" s="183">
        <v>2900000</v>
      </c>
      <c r="R169" s="103">
        <f t="shared" si="31"/>
        <v>2900000</v>
      </c>
      <c r="S169" s="113"/>
      <c r="T169" s="103">
        <f t="shared" si="32"/>
        <v>2900000</v>
      </c>
      <c r="U169" s="119"/>
      <c r="V169" s="120">
        <v>0</v>
      </c>
      <c r="W169" s="120"/>
      <c r="X169" s="97"/>
      <c r="Y169" s="98" t="s">
        <v>426</v>
      </c>
      <c r="Z169" s="99">
        <v>44540</v>
      </c>
      <c r="AA169" s="25" t="s">
        <v>244</v>
      </c>
      <c r="AB169" s="57" t="s">
        <v>274</v>
      </c>
      <c r="AC169" s="25" t="s">
        <v>13</v>
      </c>
      <c r="AD169" s="25" t="s">
        <v>390</v>
      </c>
      <c r="AE169" s="78" t="s">
        <v>383</v>
      </c>
    </row>
    <row r="170" spans="1:31" s="4" customFormat="1" ht="26.25" outlineLevel="2">
      <c r="A170" s="48" t="s">
        <v>197</v>
      </c>
      <c r="B170" s="24" t="s">
        <v>17</v>
      </c>
      <c r="C170" s="71">
        <v>1016769543</v>
      </c>
      <c r="D170" s="73">
        <v>0.02</v>
      </c>
      <c r="E170" s="71">
        <f>+C170*D170</f>
        <v>20335390.86</v>
      </c>
      <c r="F170" s="127">
        <v>1041674972</v>
      </c>
      <c r="G170" s="73">
        <v>0.02</v>
      </c>
      <c r="H170" s="71">
        <f>+F170*G170</f>
        <v>20833499.44</v>
      </c>
      <c r="I170" s="127">
        <v>1082848868</v>
      </c>
      <c r="J170" s="73">
        <v>0.02</v>
      </c>
      <c r="K170" s="71">
        <f>+I170*J170</f>
        <v>21656977.36</v>
      </c>
      <c r="L170" s="188">
        <v>1011974668</v>
      </c>
      <c r="M170" s="73">
        <v>0.02</v>
      </c>
      <c r="N170" s="71">
        <f>+L170*M170</f>
        <v>20239493.36</v>
      </c>
      <c r="O170" s="113">
        <v>0</v>
      </c>
      <c r="P170" s="113">
        <v>0</v>
      </c>
      <c r="Q170" s="113">
        <v>0</v>
      </c>
      <c r="R170" s="103">
        <f t="shared" si="31"/>
        <v>0</v>
      </c>
      <c r="S170" s="113"/>
      <c r="T170" s="103">
        <f t="shared" si="32"/>
        <v>0</v>
      </c>
      <c r="U170" s="119"/>
      <c r="V170" s="120">
        <v>0</v>
      </c>
      <c r="W170" s="120"/>
      <c r="X170" s="97"/>
      <c r="Y170" s="98" t="s">
        <v>426</v>
      </c>
      <c r="Z170" s="99">
        <v>44540</v>
      </c>
      <c r="AA170" s="26">
        <v>16</v>
      </c>
      <c r="AB170" s="57" t="s">
        <v>274</v>
      </c>
      <c r="AC170" s="25" t="s">
        <v>13</v>
      </c>
      <c r="AD170" s="32"/>
      <c r="AE170" s="34" t="s">
        <v>300</v>
      </c>
    </row>
    <row r="171" spans="1:31" s="4" customFormat="1" ht="39" outlineLevel="2">
      <c r="A171" s="48" t="s">
        <v>197</v>
      </c>
      <c r="B171" s="24" t="s">
        <v>18</v>
      </c>
      <c r="C171" s="71">
        <v>5067783458</v>
      </c>
      <c r="D171" s="73">
        <v>0.02</v>
      </c>
      <c r="E171" s="71">
        <f>+C171*D171</f>
        <v>101355669.16</v>
      </c>
      <c r="F171" s="127">
        <v>5219867584</v>
      </c>
      <c r="G171" s="73">
        <v>0.02</v>
      </c>
      <c r="H171" s="71">
        <f>+F171*G171</f>
        <v>104397351.68</v>
      </c>
      <c r="I171" s="127">
        <v>5831075182</v>
      </c>
      <c r="J171" s="73">
        <v>0.02</v>
      </c>
      <c r="K171" s="71">
        <f>+I171*J171</f>
        <v>116621503.64</v>
      </c>
      <c r="L171" s="188">
        <v>6248046725</v>
      </c>
      <c r="M171" s="73">
        <v>0.02</v>
      </c>
      <c r="N171" s="71">
        <f>+L171*M171</f>
        <v>124960934.5</v>
      </c>
      <c r="O171" s="113">
        <v>0</v>
      </c>
      <c r="P171" s="113">
        <v>0</v>
      </c>
      <c r="Q171" s="113">
        <v>0</v>
      </c>
      <c r="R171" s="103">
        <f t="shared" si="31"/>
        <v>0</v>
      </c>
      <c r="S171" s="113"/>
      <c r="T171" s="103">
        <f t="shared" si="32"/>
        <v>0</v>
      </c>
      <c r="U171" s="119"/>
      <c r="V171" s="120">
        <v>0</v>
      </c>
      <c r="W171" s="120"/>
      <c r="X171" s="97"/>
      <c r="Y171" s="98" t="s">
        <v>426</v>
      </c>
      <c r="Z171" s="99">
        <v>44540</v>
      </c>
      <c r="AA171" s="25" t="s">
        <v>398</v>
      </c>
      <c r="AB171" s="57" t="s">
        <v>274</v>
      </c>
      <c r="AC171" s="25" t="s">
        <v>13</v>
      </c>
      <c r="AD171" s="32"/>
      <c r="AE171" s="78" t="s">
        <v>300</v>
      </c>
    </row>
    <row r="172" spans="1:31" s="4" customFormat="1" ht="15.75" outlineLevel="1">
      <c r="A172" s="131" t="s">
        <v>364</v>
      </c>
      <c r="B172" s="24"/>
      <c r="C172" s="71">
        <f>SUBTOTAL(9,C169:C171)</f>
        <v>11813622981</v>
      </c>
      <c r="D172" s="73"/>
      <c r="E172" s="74">
        <f>SUBTOTAL(9,E169:E171)</f>
        <v>236272459.62</v>
      </c>
      <c r="F172" s="127">
        <f>SUBTOTAL(9,F169:F171)</f>
        <v>12354794975</v>
      </c>
      <c r="G172" s="73"/>
      <c r="H172" s="74">
        <f>SUBTOTAL(9,H169:H171)</f>
        <v>247095899.5</v>
      </c>
      <c r="I172" s="113">
        <f>SUBTOTAL(9,I169:I171)</f>
        <v>13564331187</v>
      </c>
      <c r="J172" s="73"/>
      <c r="K172" s="74">
        <f>SUBTOTAL(9,K169:K171)</f>
        <v>271286623.74</v>
      </c>
      <c r="L172" s="113">
        <f>SUBTOTAL(9,L169:L171)</f>
        <v>13764323764</v>
      </c>
      <c r="M172" s="73"/>
      <c r="N172" s="74">
        <f>SUBTOTAL(9,N169:N171)</f>
        <v>275286475.28</v>
      </c>
      <c r="O172" s="113">
        <f aca="true" t="shared" si="56" ref="O172:U172">SUBTOTAL(9,O169:O171)</f>
        <v>0</v>
      </c>
      <c r="P172" s="113">
        <f t="shared" si="56"/>
        <v>0</v>
      </c>
      <c r="Q172" s="113">
        <f t="shared" si="56"/>
        <v>2900000</v>
      </c>
      <c r="R172" s="103">
        <f t="shared" si="56"/>
        <v>2900000</v>
      </c>
      <c r="S172" s="113">
        <f t="shared" si="56"/>
        <v>0</v>
      </c>
      <c r="T172" s="103">
        <f t="shared" si="56"/>
        <v>2900000</v>
      </c>
      <c r="U172" s="119">
        <f t="shared" si="56"/>
        <v>0</v>
      </c>
      <c r="V172" s="120"/>
      <c r="W172" s="120"/>
      <c r="X172" s="97"/>
      <c r="Y172" s="98"/>
      <c r="Z172" s="100"/>
      <c r="AA172" s="25"/>
      <c r="AB172" s="57"/>
      <c r="AC172" s="25"/>
      <c r="AD172" s="32"/>
      <c r="AE172" s="78"/>
    </row>
    <row r="173" spans="1:31" s="4" customFormat="1" ht="26.25" outlineLevel="2">
      <c r="A173" s="48" t="s">
        <v>198</v>
      </c>
      <c r="B173" s="24" t="s">
        <v>19</v>
      </c>
      <c r="C173" s="74">
        <v>5306319063</v>
      </c>
      <c r="D173" s="73">
        <v>0.02</v>
      </c>
      <c r="E173" s="71">
        <f>+C173*D173</f>
        <v>106126381.26</v>
      </c>
      <c r="F173" s="128">
        <v>5715992455</v>
      </c>
      <c r="G173" s="73">
        <v>0.02</v>
      </c>
      <c r="H173" s="71">
        <f>+F173*G173</f>
        <v>114319849.10000001</v>
      </c>
      <c r="I173" s="127">
        <v>6535015395</v>
      </c>
      <c r="J173" s="73">
        <v>0.02</v>
      </c>
      <c r="K173" s="71">
        <f>+I173*J173</f>
        <v>130700307.9</v>
      </c>
      <c r="L173" s="188">
        <v>6329760944</v>
      </c>
      <c r="M173" s="73">
        <v>0.02</v>
      </c>
      <c r="N173" s="71">
        <f>+L173*M173</f>
        <v>126595218.88</v>
      </c>
      <c r="O173" s="113">
        <v>0</v>
      </c>
      <c r="P173" s="113">
        <v>0</v>
      </c>
      <c r="Q173" s="113">
        <v>0</v>
      </c>
      <c r="R173" s="103">
        <f t="shared" si="31"/>
        <v>0</v>
      </c>
      <c r="S173" s="113"/>
      <c r="T173" s="103">
        <f t="shared" si="32"/>
        <v>0</v>
      </c>
      <c r="U173" s="119"/>
      <c r="V173" s="120">
        <v>0</v>
      </c>
      <c r="W173" s="120"/>
      <c r="X173" s="97"/>
      <c r="Y173" s="98" t="s">
        <v>426</v>
      </c>
      <c r="Z173" s="99">
        <v>44540</v>
      </c>
      <c r="AA173" s="25" t="s">
        <v>127</v>
      </c>
      <c r="AB173" s="57" t="s">
        <v>274</v>
      </c>
      <c r="AC173" s="25" t="s">
        <v>20</v>
      </c>
      <c r="AD173" s="32" t="s">
        <v>204</v>
      </c>
      <c r="AE173" s="78" t="s">
        <v>298</v>
      </c>
    </row>
    <row r="174" spans="1:31" s="4" customFormat="1" ht="39" outlineLevel="2">
      <c r="A174" s="48" t="s">
        <v>198</v>
      </c>
      <c r="B174" s="25" t="s">
        <v>21</v>
      </c>
      <c r="C174" s="71">
        <v>13972295</v>
      </c>
      <c r="D174" s="73">
        <v>0.03</v>
      </c>
      <c r="E174" s="71">
        <f>+C174*D174</f>
        <v>419168.85</v>
      </c>
      <c r="F174" s="127">
        <v>12230625</v>
      </c>
      <c r="G174" s="73">
        <v>0.03</v>
      </c>
      <c r="H174" s="71">
        <f>+F174*G174</f>
        <v>366918.75</v>
      </c>
      <c r="I174" s="127">
        <v>14139037</v>
      </c>
      <c r="J174" s="73">
        <v>0.03</v>
      </c>
      <c r="K174" s="71">
        <f>+I174*J174</f>
        <v>424171.11</v>
      </c>
      <c r="L174" s="188">
        <v>14389907</v>
      </c>
      <c r="M174" s="73">
        <v>0.03</v>
      </c>
      <c r="N174" s="71">
        <f>+L174*M174</f>
        <v>431697.20999999996</v>
      </c>
      <c r="O174" s="113">
        <v>0</v>
      </c>
      <c r="P174" s="113">
        <v>0</v>
      </c>
      <c r="Q174" s="185">
        <v>431697</v>
      </c>
      <c r="R174" s="103">
        <f t="shared" si="31"/>
        <v>431697</v>
      </c>
      <c r="S174" s="113"/>
      <c r="T174" s="103">
        <f t="shared" si="32"/>
        <v>431697</v>
      </c>
      <c r="U174" s="119"/>
      <c r="V174" s="120">
        <v>0</v>
      </c>
      <c r="W174" s="120"/>
      <c r="X174" s="180"/>
      <c r="Y174" s="98" t="s">
        <v>426</v>
      </c>
      <c r="Z174" s="99">
        <v>44540</v>
      </c>
      <c r="AA174" s="25" t="s">
        <v>214</v>
      </c>
      <c r="AB174" s="57" t="s">
        <v>274</v>
      </c>
      <c r="AC174" s="25" t="s">
        <v>20</v>
      </c>
      <c r="AD174" s="32"/>
      <c r="AE174" s="78" t="s">
        <v>298</v>
      </c>
    </row>
    <row r="175" spans="1:31" s="4" customFormat="1" ht="26.25" outlineLevel="2">
      <c r="A175" s="48" t="s">
        <v>198</v>
      </c>
      <c r="B175" s="24" t="s">
        <v>22</v>
      </c>
      <c r="C175" s="74">
        <v>4395726341</v>
      </c>
      <c r="D175" s="73">
        <v>0.02</v>
      </c>
      <c r="E175" s="71">
        <f>+C175*D175</f>
        <v>87914526.82000001</v>
      </c>
      <c r="F175" s="128">
        <v>4554621762</v>
      </c>
      <c r="G175" s="73">
        <v>0.02</v>
      </c>
      <c r="H175" s="71">
        <f>+F175*G175</f>
        <v>91092435.24</v>
      </c>
      <c r="I175" s="127">
        <v>5345487293</v>
      </c>
      <c r="J175" s="73">
        <v>0.02</v>
      </c>
      <c r="K175" s="71">
        <f>+I175*J175</f>
        <v>106909745.86</v>
      </c>
      <c r="L175" s="188">
        <v>5563569254</v>
      </c>
      <c r="M175" s="73">
        <v>0.02</v>
      </c>
      <c r="N175" s="71">
        <f>+L175*M175</f>
        <v>111271385.08</v>
      </c>
      <c r="O175" s="113">
        <v>0</v>
      </c>
      <c r="P175" s="113">
        <v>0</v>
      </c>
      <c r="Q175" s="113">
        <v>0</v>
      </c>
      <c r="R175" s="103">
        <f t="shared" si="31"/>
        <v>0</v>
      </c>
      <c r="S175" s="113"/>
      <c r="T175" s="103">
        <f t="shared" si="32"/>
        <v>0</v>
      </c>
      <c r="U175" s="119"/>
      <c r="V175" s="120">
        <v>0</v>
      </c>
      <c r="W175" s="120"/>
      <c r="X175" s="97"/>
      <c r="Y175" s="98" t="s">
        <v>426</v>
      </c>
      <c r="Z175" s="99">
        <v>44540</v>
      </c>
      <c r="AA175" s="43" t="s">
        <v>262</v>
      </c>
      <c r="AB175" s="57" t="s">
        <v>274</v>
      </c>
      <c r="AC175" s="25" t="s">
        <v>20</v>
      </c>
      <c r="AD175" s="32"/>
      <c r="AE175" s="78" t="s">
        <v>298</v>
      </c>
    </row>
    <row r="176" spans="1:31" s="4" customFormat="1" ht="31.5" outlineLevel="1">
      <c r="A176" s="131" t="s">
        <v>365</v>
      </c>
      <c r="B176" s="24"/>
      <c r="C176" s="74">
        <f>SUBTOTAL(9,C173:C175)</f>
        <v>9716017699</v>
      </c>
      <c r="D176" s="73"/>
      <c r="E176" s="74">
        <f>SUBTOTAL(9,E173:E175)</f>
        <v>194460076.93</v>
      </c>
      <c r="F176" s="128">
        <f>SUBTOTAL(9,F173:F175)</f>
        <v>10282844842</v>
      </c>
      <c r="G176" s="73"/>
      <c r="H176" s="74">
        <f>SUBTOTAL(9,H173:H175)</f>
        <v>205779203.09</v>
      </c>
      <c r="I176" s="113">
        <f>SUBTOTAL(9,I173:I175)</f>
        <v>11894641725</v>
      </c>
      <c r="J176" s="73"/>
      <c r="K176" s="74">
        <f>SUBTOTAL(9,K173:K175)</f>
        <v>238034224.87</v>
      </c>
      <c r="L176" s="113">
        <f>SUBTOTAL(9,L173:L175)</f>
        <v>11907720105</v>
      </c>
      <c r="M176" s="73"/>
      <c r="N176" s="74">
        <f>SUBTOTAL(9,N173:N175)</f>
        <v>238298301.17</v>
      </c>
      <c r="O176" s="113">
        <f aca="true" t="shared" si="57" ref="O176:U176">SUBTOTAL(9,O173:O175)</f>
        <v>0</v>
      </c>
      <c r="P176" s="113">
        <f t="shared" si="57"/>
        <v>0</v>
      </c>
      <c r="Q176" s="113">
        <f t="shared" si="57"/>
        <v>431697</v>
      </c>
      <c r="R176" s="103">
        <f t="shared" si="57"/>
        <v>431697</v>
      </c>
      <c r="S176" s="113">
        <f t="shared" si="57"/>
        <v>0</v>
      </c>
      <c r="T176" s="103">
        <f t="shared" si="57"/>
        <v>431697</v>
      </c>
      <c r="U176" s="119">
        <f t="shared" si="57"/>
        <v>0</v>
      </c>
      <c r="V176" s="120"/>
      <c r="W176" s="120"/>
      <c r="X176" s="97"/>
      <c r="Y176" s="98"/>
      <c r="Z176" s="100"/>
      <c r="AA176" s="43"/>
      <c r="AB176" s="57"/>
      <c r="AC176" s="25"/>
      <c r="AD176" s="32"/>
      <c r="AE176" s="34"/>
    </row>
    <row r="177" spans="1:31" s="4" customFormat="1" ht="15.75" outlineLevel="2">
      <c r="A177" s="48" t="s">
        <v>199</v>
      </c>
      <c r="B177" s="24" t="s">
        <v>23</v>
      </c>
      <c r="C177" s="71">
        <v>1381518536</v>
      </c>
      <c r="D177" s="73">
        <v>0.02</v>
      </c>
      <c r="E177" s="71">
        <f>+C177*D177</f>
        <v>27630370.72</v>
      </c>
      <c r="F177" s="127">
        <v>1419187468</v>
      </c>
      <c r="G177" s="73">
        <v>0.02</v>
      </c>
      <c r="H177" s="71">
        <f>+F177*G177</f>
        <v>28383749.36</v>
      </c>
      <c r="I177" s="127">
        <v>1488295269</v>
      </c>
      <c r="J177" s="73">
        <v>0.02</v>
      </c>
      <c r="K177" s="71">
        <f>+I177*J177</f>
        <v>29765905.38</v>
      </c>
      <c r="L177" s="188">
        <v>1419449663</v>
      </c>
      <c r="M177" s="73">
        <v>0.02</v>
      </c>
      <c r="N177" s="71">
        <f>+L177*M177</f>
        <v>28388993.26</v>
      </c>
      <c r="O177" s="113">
        <v>0</v>
      </c>
      <c r="P177" s="113">
        <v>0</v>
      </c>
      <c r="Q177" s="113">
        <v>0</v>
      </c>
      <c r="R177" s="103">
        <f t="shared" si="31"/>
        <v>0</v>
      </c>
      <c r="S177" s="113"/>
      <c r="T177" s="103">
        <f t="shared" si="32"/>
        <v>0</v>
      </c>
      <c r="U177" s="119"/>
      <c r="V177" s="120">
        <v>0</v>
      </c>
      <c r="W177" s="120"/>
      <c r="X177" s="97"/>
      <c r="Y177" s="98" t="s">
        <v>426</v>
      </c>
      <c r="Z177" s="99">
        <v>44540</v>
      </c>
      <c r="AA177" s="25" t="s">
        <v>127</v>
      </c>
      <c r="AB177" s="57" t="s">
        <v>274</v>
      </c>
      <c r="AC177" s="25" t="s">
        <v>24</v>
      </c>
      <c r="AD177" s="32" t="s">
        <v>204</v>
      </c>
      <c r="AE177" s="34"/>
    </row>
    <row r="178" spans="1:31" s="4" customFormat="1" ht="39" outlineLevel="2">
      <c r="A178" s="48" t="s">
        <v>199</v>
      </c>
      <c r="B178" s="24" t="s">
        <v>1</v>
      </c>
      <c r="C178" s="71">
        <v>1055978208</v>
      </c>
      <c r="D178" s="73">
        <v>0.02</v>
      </c>
      <c r="E178" s="71">
        <f>+C178*D178</f>
        <v>21119564.16</v>
      </c>
      <c r="F178" s="127">
        <v>1084691925</v>
      </c>
      <c r="G178" s="73">
        <v>0.02</v>
      </c>
      <c r="H178" s="71">
        <f>+F178*G178</f>
        <v>21693838.5</v>
      </c>
      <c r="I178" s="127">
        <v>1147089975</v>
      </c>
      <c r="J178" s="73">
        <v>0.02</v>
      </c>
      <c r="K178" s="71">
        <f>+I178*J178</f>
        <v>22941799.5</v>
      </c>
      <c r="L178" s="188">
        <v>1014321416</v>
      </c>
      <c r="M178" s="73">
        <v>0.02</v>
      </c>
      <c r="N178" s="71">
        <f>+L178*M178</f>
        <v>20286428.32</v>
      </c>
      <c r="O178" s="113">
        <v>0</v>
      </c>
      <c r="P178" s="113">
        <v>0</v>
      </c>
      <c r="Q178" s="160">
        <v>0</v>
      </c>
      <c r="R178" s="103">
        <f t="shared" si="31"/>
        <v>0</v>
      </c>
      <c r="S178" s="113"/>
      <c r="T178" s="103">
        <f t="shared" si="32"/>
        <v>0</v>
      </c>
      <c r="U178" s="119"/>
      <c r="V178" s="120">
        <v>0</v>
      </c>
      <c r="W178" s="120"/>
      <c r="X178" s="165" t="s">
        <v>435</v>
      </c>
      <c r="Y178" s="98" t="s">
        <v>426</v>
      </c>
      <c r="Z178" s="99">
        <v>44540</v>
      </c>
      <c r="AA178" s="43" t="s">
        <v>375</v>
      </c>
      <c r="AB178" s="57" t="s">
        <v>274</v>
      </c>
      <c r="AC178" s="25" t="s">
        <v>9</v>
      </c>
      <c r="AD178" s="32"/>
      <c r="AE178" s="34"/>
    </row>
    <row r="179" spans="1:31" s="4" customFormat="1" ht="15.75" outlineLevel="2">
      <c r="A179" s="48" t="s">
        <v>199</v>
      </c>
      <c r="B179" s="24" t="s">
        <v>4</v>
      </c>
      <c r="C179" s="71">
        <v>261577673</v>
      </c>
      <c r="D179" s="73">
        <v>0.02</v>
      </c>
      <c r="E179" s="71">
        <f>+C179*D179</f>
        <v>5231553.46</v>
      </c>
      <c r="F179" s="127">
        <v>285279805</v>
      </c>
      <c r="G179" s="73">
        <v>0.02</v>
      </c>
      <c r="H179" s="71">
        <f>+F179*G179</f>
        <v>5705596.100000001</v>
      </c>
      <c r="I179" s="127">
        <v>274022264</v>
      </c>
      <c r="J179" s="73">
        <v>0.02</v>
      </c>
      <c r="K179" s="71">
        <f>+I179*J179</f>
        <v>5480445.28</v>
      </c>
      <c r="L179" s="188">
        <v>224237865</v>
      </c>
      <c r="M179" s="73">
        <v>0.02</v>
      </c>
      <c r="N179" s="71">
        <f>+L179*M179</f>
        <v>4484757.3</v>
      </c>
      <c r="O179" s="113">
        <v>0</v>
      </c>
      <c r="P179" s="113">
        <v>0</v>
      </c>
      <c r="Q179" s="113">
        <v>0</v>
      </c>
      <c r="R179" s="103">
        <f t="shared" si="31"/>
        <v>0</v>
      </c>
      <c r="S179" s="113"/>
      <c r="T179" s="103">
        <f t="shared" si="32"/>
        <v>0</v>
      </c>
      <c r="U179" s="119"/>
      <c r="V179" s="120">
        <v>0</v>
      </c>
      <c r="W179" s="120"/>
      <c r="X179" s="97"/>
      <c r="Y179" s="98" t="s">
        <v>426</v>
      </c>
      <c r="Z179" s="99">
        <v>44540</v>
      </c>
      <c r="AA179" s="57">
        <v>16</v>
      </c>
      <c r="AB179" s="57" t="s">
        <v>274</v>
      </c>
      <c r="AC179" s="25" t="s">
        <v>9</v>
      </c>
      <c r="AD179" s="32"/>
      <c r="AE179" s="34"/>
    </row>
    <row r="180" spans="1:31" s="4" customFormat="1" ht="31.5" outlineLevel="1">
      <c r="A180" s="131" t="s">
        <v>366</v>
      </c>
      <c r="B180" s="24"/>
      <c r="C180" s="74">
        <f>SUBTOTAL(9,C177:C179)</f>
        <v>2699074417</v>
      </c>
      <c r="D180" s="73"/>
      <c r="E180" s="74">
        <f>SUBTOTAL(9,E177:E179)</f>
        <v>53981488.339999996</v>
      </c>
      <c r="F180" s="128">
        <f>SUBTOTAL(9,F177:F179)</f>
        <v>2789159198</v>
      </c>
      <c r="G180" s="73"/>
      <c r="H180" s="74">
        <f>SUBTOTAL(9,H177:H179)</f>
        <v>55783183.96</v>
      </c>
      <c r="I180" s="113">
        <f>SUBTOTAL(9,I177:I179)</f>
        <v>2909407508</v>
      </c>
      <c r="J180" s="73"/>
      <c r="K180" s="74">
        <f>SUBTOTAL(9,K177:K179)</f>
        <v>58188150.16</v>
      </c>
      <c r="L180" s="113">
        <f>SUBTOTAL(9,L177:L179)</f>
        <v>2658008944</v>
      </c>
      <c r="M180" s="73"/>
      <c r="N180" s="74">
        <f>SUBTOTAL(9,N177:N179)</f>
        <v>53160178.879999995</v>
      </c>
      <c r="O180" s="113">
        <f aca="true" t="shared" si="58" ref="O180:U180">SUBTOTAL(9,O177:O179)</f>
        <v>0</v>
      </c>
      <c r="P180" s="113">
        <f t="shared" si="58"/>
        <v>0</v>
      </c>
      <c r="Q180" s="113">
        <f t="shared" si="58"/>
        <v>0</v>
      </c>
      <c r="R180" s="103">
        <f t="shared" si="58"/>
        <v>0</v>
      </c>
      <c r="S180" s="113">
        <f t="shared" si="58"/>
        <v>0</v>
      </c>
      <c r="T180" s="103">
        <f t="shared" si="58"/>
        <v>0</v>
      </c>
      <c r="U180" s="119">
        <f t="shared" si="58"/>
        <v>0</v>
      </c>
      <c r="V180" s="120"/>
      <c r="W180" s="120"/>
      <c r="X180" s="97"/>
      <c r="Y180" s="98"/>
      <c r="Z180" s="100"/>
      <c r="AA180" s="43"/>
      <c r="AB180" s="57"/>
      <c r="AC180" s="25"/>
      <c r="AD180" s="32"/>
      <c r="AE180" s="34"/>
    </row>
    <row r="181" spans="1:31" s="4" customFormat="1" ht="39" outlineLevel="2">
      <c r="A181" s="48" t="s">
        <v>200</v>
      </c>
      <c r="B181" s="24" t="s">
        <v>76</v>
      </c>
      <c r="C181" s="71">
        <v>9329071145</v>
      </c>
      <c r="D181" s="73">
        <v>0.02</v>
      </c>
      <c r="E181" s="71">
        <f>+C181*D181</f>
        <v>186581422.9</v>
      </c>
      <c r="F181" s="127">
        <v>9749931849</v>
      </c>
      <c r="G181" s="73">
        <v>0.02</v>
      </c>
      <c r="H181" s="71">
        <f>+F181*G181</f>
        <v>194998636.98</v>
      </c>
      <c r="I181" s="127">
        <v>10392594175</v>
      </c>
      <c r="J181" s="73">
        <v>0.02</v>
      </c>
      <c r="K181" s="71">
        <f>+I181*J181</f>
        <v>207851883.5</v>
      </c>
      <c r="L181" s="188">
        <v>10398898290</v>
      </c>
      <c r="M181" s="73">
        <v>0.02</v>
      </c>
      <c r="N181" s="71">
        <f>+L181*M181</f>
        <v>207977965.8</v>
      </c>
      <c r="O181" s="113">
        <v>0</v>
      </c>
      <c r="P181" s="113">
        <v>0</v>
      </c>
      <c r="Q181" s="113">
        <v>0</v>
      </c>
      <c r="R181" s="103">
        <f t="shared" si="31"/>
        <v>0</v>
      </c>
      <c r="S181" s="113"/>
      <c r="T181" s="103">
        <f t="shared" si="32"/>
        <v>0</v>
      </c>
      <c r="U181" s="119"/>
      <c r="V181" s="120">
        <v>0</v>
      </c>
      <c r="W181" s="120"/>
      <c r="X181" s="97"/>
      <c r="Y181" s="98" t="s">
        <v>426</v>
      </c>
      <c r="Z181" s="99">
        <v>44540</v>
      </c>
      <c r="AA181" s="43" t="s">
        <v>273</v>
      </c>
      <c r="AB181" s="57" t="s">
        <v>274</v>
      </c>
      <c r="AC181" s="25" t="s">
        <v>77</v>
      </c>
      <c r="AD181" s="32" t="s">
        <v>204</v>
      </c>
      <c r="AE181" s="78" t="s">
        <v>298</v>
      </c>
    </row>
    <row r="182" spans="1:31" s="4" customFormat="1" ht="31.5" outlineLevel="1">
      <c r="A182" s="131" t="s">
        <v>367</v>
      </c>
      <c r="B182" s="24"/>
      <c r="C182" s="74">
        <f>SUBTOTAL(9,C181:C181)</f>
        <v>9329071145</v>
      </c>
      <c r="D182" s="73"/>
      <c r="E182" s="74">
        <f>SUBTOTAL(9,E181:E181)</f>
        <v>186581422.9</v>
      </c>
      <c r="F182" s="128">
        <f>SUBTOTAL(9,F181:F181)</f>
        <v>9749931849</v>
      </c>
      <c r="G182" s="73"/>
      <c r="H182" s="74">
        <f>SUBTOTAL(9,H181:H181)</f>
        <v>194998636.98</v>
      </c>
      <c r="I182" s="113">
        <f>SUBTOTAL(9,I181:I181)</f>
        <v>10392594175</v>
      </c>
      <c r="J182" s="73"/>
      <c r="K182" s="74">
        <f>SUBTOTAL(9,K181:K181)</f>
        <v>207851883.5</v>
      </c>
      <c r="L182" s="113">
        <f>SUBTOTAL(9,L181:L181)</f>
        <v>10398898290</v>
      </c>
      <c r="M182" s="73"/>
      <c r="N182" s="74">
        <f>SUBTOTAL(9,N181:N181)</f>
        <v>207977965.8</v>
      </c>
      <c r="O182" s="113">
        <f aca="true" t="shared" si="59" ref="O182:U182">SUBTOTAL(9,O181:O181)</f>
        <v>0</v>
      </c>
      <c r="P182" s="113">
        <f t="shared" si="59"/>
        <v>0</v>
      </c>
      <c r="Q182" s="113">
        <f t="shared" si="59"/>
        <v>0</v>
      </c>
      <c r="R182" s="103">
        <f t="shared" si="59"/>
        <v>0</v>
      </c>
      <c r="S182" s="113">
        <f t="shared" si="59"/>
        <v>0</v>
      </c>
      <c r="T182" s="103">
        <f t="shared" si="59"/>
        <v>0</v>
      </c>
      <c r="U182" s="119">
        <f t="shared" si="59"/>
        <v>0</v>
      </c>
      <c r="V182" s="120"/>
      <c r="W182" s="120"/>
      <c r="X182" s="97"/>
      <c r="Y182" s="98"/>
      <c r="Z182" s="100"/>
      <c r="AA182" s="43"/>
      <c r="AB182" s="57"/>
      <c r="AC182" s="25"/>
      <c r="AD182" s="32"/>
      <c r="AE182" s="34"/>
    </row>
    <row r="183" spans="1:31" s="4" customFormat="1" ht="39" outlineLevel="2">
      <c r="A183" s="48" t="s">
        <v>201</v>
      </c>
      <c r="B183" s="24" t="s">
        <v>78</v>
      </c>
      <c r="C183" s="74">
        <v>953175357</v>
      </c>
      <c r="D183" s="73">
        <v>0.01</v>
      </c>
      <c r="E183" s="71">
        <f>+C183*D183</f>
        <v>9531753.57</v>
      </c>
      <c r="F183" s="128">
        <v>989199174</v>
      </c>
      <c r="G183" s="73">
        <v>0.01</v>
      </c>
      <c r="H183" s="71">
        <f>+F183*G183</f>
        <v>9891991.74</v>
      </c>
      <c r="I183" s="127">
        <v>1168768505</v>
      </c>
      <c r="J183" s="73">
        <v>0.01</v>
      </c>
      <c r="K183" s="71">
        <f>+I183*J183</f>
        <v>11687685.05</v>
      </c>
      <c r="L183" s="188">
        <v>1143227880</v>
      </c>
      <c r="M183" s="73">
        <v>0.01</v>
      </c>
      <c r="N183" s="71">
        <f>+L183*M183</f>
        <v>11432278.8</v>
      </c>
      <c r="O183" s="113">
        <v>0</v>
      </c>
      <c r="P183" s="113">
        <v>0</v>
      </c>
      <c r="Q183" s="113">
        <v>0</v>
      </c>
      <c r="R183" s="103">
        <f t="shared" si="31"/>
        <v>0</v>
      </c>
      <c r="S183" s="113"/>
      <c r="T183" s="103">
        <f t="shared" si="32"/>
        <v>0</v>
      </c>
      <c r="U183" s="119"/>
      <c r="V183" s="120" t="s">
        <v>204</v>
      </c>
      <c r="W183" s="120"/>
      <c r="X183" s="97"/>
      <c r="Y183" s="98" t="s">
        <v>426</v>
      </c>
      <c r="Z183" s="99">
        <v>44540</v>
      </c>
      <c r="AA183" s="43" t="s">
        <v>257</v>
      </c>
      <c r="AB183" s="57" t="s">
        <v>274</v>
      </c>
      <c r="AC183" s="25" t="s">
        <v>46</v>
      </c>
      <c r="AD183" s="32" t="s">
        <v>204</v>
      </c>
      <c r="AE183" s="34" t="s">
        <v>300</v>
      </c>
    </row>
    <row r="184" spans="1:31" s="4" customFormat="1" ht="15.75" outlineLevel="1">
      <c r="A184" s="144" t="s">
        <v>368</v>
      </c>
      <c r="B184" s="135"/>
      <c r="C184" s="136">
        <f>SUBTOTAL(9,C183:C183)</f>
        <v>953175357</v>
      </c>
      <c r="D184" s="137"/>
      <c r="E184" s="136">
        <f>SUBTOTAL(9,E183:E183)</f>
        <v>9531753.57</v>
      </c>
      <c r="F184" s="138">
        <f>SUBTOTAL(9,F183:F183)</f>
        <v>989199174</v>
      </c>
      <c r="G184" s="137"/>
      <c r="H184" s="136">
        <f>SUBTOTAL(9,H183:H183)</f>
        <v>9891991.74</v>
      </c>
      <c r="I184" s="134">
        <f>SUBTOTAL(9,I183:I183)</f>
        <v>1168768505</v>
      </c>
      <c r="J184" s="136"/>
      <c r="K184" s="136">
        <f>SUBTOTAL(9,K183:K183)</f>
        <v>11687685.05</v>
      </c>
      <c r="L184" s="134">
        <f>SUBTOTAL(9,L183:L183)</f>
        <v>1143227880</v>
      </c>
      <c r="M184" s="136"/>
      <c r="N184" s="136">
        <f>SUBTOTAL(9,N183:N183)</f>
        <v>11432278.8</v>
      </c>
      <c r="O184" s="134">
        <f aca="true" t="shared" si="60" ref="O184:U184">SUBTOTAL(9,O183:O183)</f>
        <v>0</v>
      </c>
      <c r="P184" s="134">
        <f t="shared" si="60"/>
        <v>0</v>
      </c>
      <c r="Q184" s="134">
        <f t="shared" si="60"/>
        <v>0</v>
      </c>
      <c r="R184" s="69">
        <f t="shared" si="60"/>
        <v>0</v>
      </c>
      <c r="S184" s="134">
        <f t="shared" si="60"/>
        <v>0</v>
      </c>
      <c r="T184" s="69">
        <f t="shared" si="60"/>
        <v>0</v>
      </c>
      <c r="U184" s="133">
        <f t="shared" si="60"/>
        <v>0</v>
      </c>
      <c r="V184" s="133"/>
      <c r="W184" s="133"/>
      <c r="X184" s="132"/>
      <c r="Y184" s="139"/>
      <c r="Z184" s="140"/>
      <c r="AA184" s="141"/>
      <c r="AB184" s="142"/>
      <c r="AC184" s="52"/>
      <c r="AD184" s="143"/>
      <c r="AE184" s="143"/>
    </row>
    <row r="185" spans="1:31" s="4" customFormat="1" ht="16.5" thickBot="1">
      <c r="A185" s="144" t="s">
        <v>369</v>
      </c>
      <c r="B185" s="135"/>
      <c r="C185" s="145">
        <f>SUBTOTAL(9,C2:C183)</f>
        <v>530611679174</v>
      </c>
      <c r="D185" s="146"/>
      <c r="E185" s="145">
        <f>SUBTOTAL(9,E2:E183)</f>
        <v>8764859472.07</v>
      </c>
      <c r="F185" s="147">
        <f>SUBTOTAL(9,F2:F183)</f>
        <v>556178001721</v>
      </c>
      <c r="G185" s="146"/>
      <c r="H185" s="145">
        <f>SUBTOTAL(9,H2:H183)</f>
        <v>9192653592.605003</v>
      </c>
      <c r="I185" s="148">
        <f>SUBTOTAL(9,I2:I183)</f>
        <v>611880778744</v>
      </c>
      <c r="J185" s="145"/>
      <c r="K185" s="149">
        <f aca="true" t="shared" si="61" ref="K185:W185">SUBTOTAL(9,K2:K183)</f>
        <v>10781157518.06</v>
      </c>
      <c r="L185" s="148">
        <f>SUBTOTAL(9,L2:L183)</f>
        <v>625487803131</v>
      </c>
      <c r="M185" s="145"/>
      <c r="N185" s="149">
        <f>SUBTOTAL(9,N2:N183)</f>
        <v>11050282088.939997</v>
      </c>
      <c r="O185" s="148">
        <f t="shared" si="61"/>
        <v>38781864</v>
      </c>
      <c r="P185" s="148">
        <f t="shared" si="61"/>
        <v>95710651</v>
      </c>
      <c r="Q185" s="148">
        <f t="shared" si="61"/>
        <v>348719310</v>
      </c>
      <c r="R185" s="149">
        <f t="shared" si="61"/>
        <v>444429961</v>
      </c>
      <c r="S185" s="148">
        <f t="shared" si="61"/>
        <v>27154926</v>
      </c>
      <c r="T185" s="149">
        <f t="shared" si="61"/>
        <v>417275035</v>
      </c>
      <c r="U185" s="148">
        <f t="shared" si="61"/>
        <v>68418446</v>
      </c>
      <c r="V185" s="148">
        <f t="shared" si="61"/>
        <v>182271400</v>
      </c>
      <c r="W185" s="148">
        <f t="shared" si="61"/>
        <v>0</v>
      </c>
      <c r="X185" s="132"/>
      <c r="Y185" s="139"/>
      <c r="Z185" s="140"/>
      <c r="AA185" s="141"/>
      <c r="AB185" s="142"/>
      <c r="AC185" s="52"/>
      <c r="AD185" s="143"/>
      <c r="AE185" s="143"/>
    </row>
    <row r="186" spans="1:33" s="4" customFormat="1" ht="26.25" customHeight="1" thickTop="1">
      <c r="A186" s="51"/>
      <c r="B186" s="7"/>
      <c r="C186" s="166"/>
      <c r="D186" s="157"/>
      <c r="E186" s="166"/>
      <c r="F186" s="156"/>
      <c r="G186" s="156"/>
      <c r="H186" s="156"/>
      <c r="I186" s="156"/>
      <c r="J186" s="156"/>
      <c r="K186" s="156"/>
      <c r="L186" s="156"/>
      <c r="M186" s="156"/>
      <c r="N186" s="156"/>
      <c r="O186" s="156"/>
      <c r="P186" s="156"/>
      <c r="Q186" s="156"/>
      <c r="R186" s="156"/>
      <c r="S186" s="156"/>
      <c r="T186" s="156"/>
      <c r="U186" s="166"/>
      <c r="V186" s="156"/>
      <c r="W186" s="156"/>
      <c r="X186" s="156"/>
      <c r="Y186" s="156"/>
      <c r="Z186" s="123"/>
      <c r="AA186" s="75"/>
      <c r="AB186" s="13"/>
      <c r="AC186" s="17"/>
      <c r="AE186" s="10"/>
      <c r="AF186" s="60"/>
      <c r="AG186" s="72"/>
    </row>
    <row r="187" spans="3:33" s="4" customFormat="1" ht="37.5" customHeight="1">
      <c r="C187" s="205"/>
      <c r="D187" s="205"/>
      <c r="E187" s="205"/>
      <c r="F187" s="205"/>
      <c r="G187" s="205"/>
      <c r="H187" s="205"/>
      <c r="I187" s="205"/>
      <c r="J187" s="205"/>
      <c r="K187" s="205"/>
      <c r="L187" s="205"/>
      <c r="M187" s="205"/>
      <c r="N187" s="205"/>
      <c r="O187" s="205"/>
      <c r="P187" s="205"/>
      <c r="Q187" s="205"/>
      <c r="R187" s="205"/>
      <c r="S187" s="205"/>
      <c r="T187" s="171" t="s">
        <v>204</v>
      </c>
      <c r="U187" s="161"/>
      <c r="V187" s="93"/>
      <c r="W187" s="161"/>
      <c r="X187" s="94"/>
      <c r="Y187" s="155"/>
      <c r="Z187" s="93"/>
      <c r="AA187" s="75"/>
      <c r="AB187" s="13"/>
      <c r="AC187" s="17"/>
      <c r="AE187" s="10"/>
      <c r="AF187" s="60"/>
      <c r="AG187" s="30"/>
    </row>
    <row r="188" spans="3:33" s="4" customFormat="1" ht="18.75" customHeight="1">
      <c r="C188" s="195" t="s">
        <v>400</v>
      </c>
      <c r="D188" s="196"/>
      <c r="E188" s="196"/>
      <c r="F188" s="196"/>
      <c r="G188" s="196"/>
      <c r="H188" s="196"/>
      <c r="I188" s="196"/>
      <c r="J188" s="196"/>
      <c r="K188" s="196"/>
      <c r="L188" s="196"/>
      <c r="M188" s="196"/>
      <c r="N188" s="196"/>
      <c r="O188" s="196"/>
      <c r="P188" s="196"/>
      <c r="Q188" s="175"/>
      <c r="R188" s="175"/>
      <c r="S188" s="175"/>
      <c r="T188" s="175"/>
      <c r="U188" s="175"/>
      <c r="V188" s="175"/>
      <c r="W188" s="18"/>
      <c r="X188" s="18"/>
      <c r="Y188" s="68"/>
      <c r="Z188" s="68"/>
      <c r="AA188" s="75"/>
      <c r="AB188" s="13"/>
      <c r="AC188" s="17"/>
      <c r="AE188" s="10"/>
      <c r="AF188" s="60"/>
      <c r="AG188" s="82"/>
    </row>
    <row r="189" spans="3:32" s="4" customFormat="1" ht="57.75" customHeight="1">
      <c r="C189" s="197" t="s">
        <v>401</v>
      </c>
      <c r="D189" s="198"/>
      <c r="E189" s="198"/>
      <c r="F189" s="198"/>
      <c r="G189" s="198"/>
      <c r="H189" s="198"/>
      <c r="I189" s="198"/>
      <c r="J189" s="198"/>
      <c r="K189" s="198"/>
      <c r="L189" s="198"/>
      <c r="M189" s="198"/>
      <c r="N189" s="198"/>
      <c r="O189" s="198"/>
      <c r="P189" s="198"/>
      <c r="Q189" s="126"/>
      <c r="R189" s="126"/>
      <c r="S189" s="126"/>
      <c r="T189" s="126"/>
      <c r="U189" s="126"/>
      <c r="V189" s="126"/>
      <c r="W189" s="56"/>
      <c r="X189" s="68"/>
      <c r="Y189" s="68"/>
      <c r="Z189" s="68"/>
      <c r="AA189" s="75"/>
      <c r="AB189" s="13"/>
      <c r="AC189" s="17"/>
      <c r="AD189" s="46"/>
      <c r="AE189" s="10"/>
      <c r="AF189" s="60"/>
    </row>
    <row r="190" spans="3:32" s="4" customFormat="1" ht="69" customHeight="1">
      <c r="C190" s="199" t="s">
        <v>402</v>
      </c>
      <c r="D190" s="200"/>
      <c r="E190" s="200"/>
      <c r="F190" s="200"/>
      <c r="G190" s="200"/>
      <c r="H190" s="200"/>
      <c r="I190" s="200"/>
      <c r="J190" s="200"/>
      <c r="K190" s="200"/>
      <c r="L190" s="200"/>
      <c r="M190" s="200"/>
      <c r="N190" s="200"/>
      <c r="O190" s="200"/>
      <c r="P190" s="200"/>
      <c r="Q190" s="172"/>
      <c r="R190" s="172"/>
      <c r="S190" s="172"/>
      <c r="T190" s="172"/>
      <c r="U190" s="172"/>
      <c r="V190" s="172"/>
      <c r="W190" s="56"/>
      <c r="X190" s="68"/>
      <c r="Y190" s="68"/>
      <c r="Z190" s="68"/>
      <c r="AA190" s="75"/>
      <c r="AB190" s="13"/>
      <c r="AC190" s="17"/>
      <c r="AE190" s="10"/>
      <c r="AF190" s="60"/>
    </row>
    <row r="191" spans="3:32" s="4" customFormat="1" ht="44.25" customHeight="1">
      <c r="C191" s="199" t="s">
        <v>403</v>
      </c>
      <c r="D191" s="200"/>
      <c r="E191" s="200"/>
      <c r="F191" s="200"/>
      <c r="G191" s="200"/>
      <c r="H191" s="200"/>
      <c r="I191" s="200"/>
      <c r="J191" s="200"/>
      <c r="K191" s="200"/>
      <c r="L191" s="200"/>
      <c r="M191" s="200"/>
      <c r="N191" s="200"/>
      <c r="O191" s="200"/>
      <c r="P191" s="200"/>
      <c r="Q191" s="172"/>
      <c r="R191" s="172"/>
      <c r="S191" s="172"/>
      <c r="T191" s="172"/>
      <c r="U191" s="172"/>
      <c r="V191" s="172"/>
      <c r="W191" s="18"/>
      <c r="X191" s="68"/>
      <c r="Y191" s="68"/>
      <c r="Z191" s="68"/>
      <c r="AA191" s="75"/>
      <c r="AB191" s="13"/>
      <c r="AC191" s="17"/>
      <c r="AE191" s="10"/>
      <c r="AF191" s="60"/>
    </row>
    <row r="192" spans="3:32" s="4" customFormat="1" ht="37.5" customHeight="1">
      <c r="C192" s="200" t="s">
        <v>404</v>
      </c>
      <c r="D192" s="200"/>
      <c r="E192" s="200"/>
      <c r="F192" s="200"/>
      <c r="G192" s="200"/>
      <c r="H192" s="200"/>
      <c r="I192" s="200"/>
      <c r="J192" s="200"/>
      <c r="K192" s="200"/>
      <c r="L192" s="200"/>
      <c r="M192" s="200"/>
      <c r="N192" s="200"/>
      <c r="O192" s="200"/>
      <c r="P192" s="200"/>
      <c r="Q192" s="172"/>
      <c r="R192" s="172"/>
      <c r="S192" s="172"/>
      <c r="T192" s="172"/>
      <c r="U192" s="172"/>
      <c r="V192" s="172"/>
      <c r="W192" s="18"/>
      <c r="X192" s="69"/>
      <c r="Y192" s="69"/>
      <c r="Z192" s="69"/>
      <c r="AA192" s="75"/>
      <c r="AB192" s="13"/>
      <c r="AC192" s="17"/>
      <c r="AE192" s="10"/>
      <c r="AF192" s="60"/>
    </row>
    <row r="193" spans="3:32" s="4" customFormat="1" ht="48" customHeight="1">
      <c r="C193" s="201" t="s">
        <v>406</v>
      </c>
      <c r="D193" s="202"/>
      <c r="E193" s="202"/>
      <c r="F193" s="202"/>
      <c r="G193" s="202"/>
      <c r="H193" s="202"/>
      <c r="I193" s="202"/>
      <c r="J193" s="202"/>
      <c r="K193" s="202"/>
      <c r="L193" s="202"/>
      <c r="M193" s="202"/>
      <c r="N193" s="202"/>
      <c r="O193" s="202"/>
      <c r="P193" s="202"/>
      <c r="Q193" s="173"/>
      <c r="R193" s="173"/>
      <c r="S193" s="173"/>
      <c r="T193" s="173"/>
      <c r="U193" s="173"/>
      <c r="V193" s="173"/>
      <c r="W193" s="18"/>
      <c r="X193" s="69"/>
      <c r="Y193" s="69"/>
      <c r="Z193" s="69"/>
      <c r="AA193" s="75"/>
      <c r="AB193" s="13"/>
      <c r="AC193" s="17"/>
      <c r="AE193" s="10"/>
      <c r="AF193" s="60"/>
    </row>
    <row r="194" spans="3:32" s="4" customFormat="1" ht="45" customHeight="1">
      <c r="C194" s="201" t="s">
        <v>407</v>
      </c>
      <c r="D194" s="202"/>
      <c r="E194" s="202"/>
      <c r="F194" s="202"/>
      <c r="G194" s="202"/>
      <c r="H194" s="202"/>
      <c r="I194" s="202"/>
      <c r="J194" s="202"/>
      <c r="K194" s="202"/>
      <c r="L194" s="202"/>
      <c r="M194" s="202"/>
      <c r="N194" s="202"/>
      <c r="O194" s="202"/>
      <c r="P194" s="202"/>
      <c r="Q194" s="173"/>
      <c r="R194" s="173"/>
      <c r="S194" s="173"/>
      <c r="T194" s="173"/>
      <c r="U194" s="173"/>
      <c r="V194" s="173"/>
      <c r="W194" s="18"/>
      <c r="X194" s="69"/>
      <c r="Y194" s="69"/>
      <c r="Z194" s="69"/>
      <c r="AA194" s="75"/>
      <c r="AB194" s="13"/>
      <c r="AC194" s="17"/>
      <c r="AE194" s="10"/>
      <c r="AF194" s="60"/>
    </row>
    <row r="195" spans="3:32" s="4" customFormat="1" ht="107.25" customHeight="1">
      <c r="C195" s="203" t="s">
        <v>405</v>
      </c>
      <c r="D195" s="204"/>
      <c r="E195" s="204"/>
      <c r="F195" s="204"/>
      <c r="G195" s="204"/>
      <c r="H195" s="204"/>
      <c r="I195" s="204"/>
      <c r="J195" s="204"/>
      <c r="K195" s="204"/>
      <c r="L195" s="204"/>
      <c r="M195" s="204"/>
      <c r="N195" s="204"/>
      <c r="O195" s="204"/>
      <c r="P195" s="204"/>
      <c r="Q195" s="174"/>
      <c r="R195" s="174"/>
      <c r="S195" s="174"/>
      <c r="T195" s="174"/>
      <c r="U195" s="174"/>
      <c r="V195" s="174"/>
      <c r="W195" s="18"/>
      <c r="X195" s="70"/>
      <c r="Y195" s="70"/>
      <c r="Z195" s="70"/>
      <c r="AA195" s="75"/>
      <c r="AB195" s="13"/>
      <c r="AC195" s="17"/>
      <c r="AE195" s="10"/>
      <c r="AF195" s="60"/>
    </row>
    <row r="196" spans="3:32" s="4" customFormat="1" ht="42" customHeight="1">
      <c r="C196" s="45"/>
      <c r="D196" s="45"/>
      <c r="E196" s="46"/>
      <c r="F196" s="46"/>
      <c r="G196" s="46"/>
      <c r="H196" s="46"/>
      <c r="I196" s="46"/>
      <c r="J196" s="46"/>
      <c r="K196" s="46"/>
      <c r="L196" s="46"/>
      <c r="M196" s="46"/>
      <c r="N196" s="46"/>
      <c r="O196" s="46"/>
      <c r="P196" s="46"/>
      <c r="Q196" s="46"/>
      <c r="R196" s="18"/>
      <c r="S196" s="18"/>
      <c r="T196" s="18"/>
      <c r="U196" s="18"/>
      <c r="V196" s="18"/>
      <c r="W196" s="18"/>
      <c r="X196" s="18"/>
      <c r="Y196" s="18"/>
      <c r="Z196" s="18"/>
      <c r="AA196" s="75"/>
      <c r="AB196" s="13"/>
      <c r="AC196" s="17"/>
      <c r="AE196" s="10"/>
      <c r="AF196" s="60"/>
    </row>
    <row r="197" spans="1:32" s="4" customFormat="1" ht="29.25" customHeight="1">
      <c r="A197" s="52"/>
      <c r="B197" s="53"/>
      <c r="C197" s="15"/>
      <c r="D197" s="15"/>
      <c r="E197" s="159"/>
      <c r="F197" s="159"/>
      <c r="G197" s="159"/>
      <c r="H197" s="159"/>
      <c r="I197" s="159"/>
      <c r="J197" s="159"/>
      <c r="K197" s="159"/>
      <c r="L197" s="159"/>
      <c r="M197" s="159"/>
      <c r="N197" s="159"/>
      <c r="O197" s="159"/>
      <c r="P197" s="159"/>
      <c r="Q197" s="159"/>
      <c r="R197" s="18"/>
      <c r="S197" s="18"/>
      <c r="T197" s="18"/>
      <c r="U197" s="18"/>
      <c r="V197" s="18"/>
      <c r="W197" s="18"/>
      <c r="X197" s="18"/>
      <c r="Y197" s="18"/>
      <c r="Z197" s="18"/>
      <c r="AA197" s="75"/>
      <c r="AB197" s="13"/>
      <c r="AC197" s="17"/>
      <c r="AE197" s="10"/>
      <c r="AF197" s="60"/>
    </row>
    <row r="198" spans="3:32" s="4" customFormat="1" ht="54.75" customHeight="1">
      <c r="C198" s="15"/>
      <c r="D198" s="15"/>
      <c r="E198" s="159"/>
      <c r="F198" s="159"/>
      <c r="G198" s="159"/>
      <c r="H198" s="159"/>
      <c r="I198" s="159"/>
      <c r="J198" s="159"/>
      <c r="K198" s="159"/>
      <c r="L198" s="159"/>
      <c r="M198" s="159"/>
      <c r="N198" s="159"/>
      <c r="O198" s="159"/>
      <c r="P198" s="159"/>
      <c r="Q198" s="159"/>
      <c r="R198" s="18"/>
      <c r="S198" s="18"/>
      <c r="T198" s="18"/>
      <c r="U198" s="18"/>
      <c r="V198" s="18"/>
      <c r="W198" s="18"/>
      <c r="X198" s="18"/>
      <c r="Y198" s="18"/>
      <c r="Z198" s="18"/>
      <c r="AA198" s="75"/>
      <c r="AB198" s="13"/>
      <c r="AC198" s="17"/>
      <c r="AE198" s="10"/>
      <c r="AF198" s="60"/>
    </row>
    <row r="199" spans="3:32" s="4" customFormat="1" ht="85.5" customHeight="1">
      <c r="C199" s="15"/>
      <c r="D199" s="15"/>
      <c r="E199" s="159"/>
      <c r="F199" s="159"/>
      <c r="G199" s="159"/>
      <c r="H199" s="159"/>
      <c r="I199" s="159"/>
      <c r="J199" s="159"/>
      <c r="K199" s="159"/>
      <c r="L199" s="159"/>
      <c r="M199" s="159"/>
      <c r="N199" s="159"/>
      <c r="O199" s="159"/>
      <c r="P199" s="159"/>
      <c r="Q199" s="159"/>
      <c r="R199" s="18"/>
      <c r="S199" s="18"/>
      <c r="T199" s="18"/>
      <c r="U199" s="18"/>
      <c r="V199" s="18"/>
      <c r="W199" s="18"/>
      <c r="X199" s="18"/>
      <c r="Y199" s="18"/>
      <c r="Z199" s="18"/>
      <c r="AA199" s="75"/>
      <c r="AB199" s="13"/>
      <c r="AC199" s="17"/>
      <c r="AE199" s="10"/>
      <c r="AF199" s="60"/>
    </row>
    <row r="200" spans="1:32" s="64" customFormat="1" ht="75.75" customHeight="1">
      <c r="A200" s="4"/>
      <c r="B200" s="4"/>
      <c r="C200" s="61"/>
      <c r="D200" s="61"/>
      <c r="E200" s="62"/>
      <c r="F200" s="62"/>
      <c r="G200" s="62"/>
      <c r="H200" s="62"/>
      <c r="I200" s="62"/>
      <c r="J200" s="62"/>
      <c r="K200" s="62"/>
      <c r="L200" s="62"/>
      <c r="M200" s="62"/>
      <c r="N200" s="62"/>
      <c r="O200" s="62"/>
      <c r="P200" s="62"/>
      <c r="Q200" s="62"/>
      <c r="R200" s="62"/>
      <c r="S200" s="62"/>
      <c r="T200" s="62"/>
      <c r="U200" s="62"/>
      <c r="V200" s="62"/>
      <c r="W200" s="62"/>
      <c r="X200" s="62"/>
      <c r="Y200" s="62"/>
      <c r="Z200" s="62"/>
      <c r="AA200" s="76"/>
      <c r="AB200" s="63"/>
      <c r="AC200" s="63"/>
      <c r="AE200" s="65"/>
      <c r="AF200" s="79"/>
    </row>
    <row r="201" spans="3:32" s="4" customFormat="1" ht="46.5" customHeight="1">
      <c r="C201" s="15"/>
      <c r="D201" s="15"/>
      <c r="E201" s="159"/>
      <c r="F201" s="159"/>
      <c r="G201" s="159"/>
      <c r="H201" s="159"/>
      <c r="I201" s="159"/>
      <c r="J201" s="159"/>
      <c r="K201" s="159"/>
      <c r="L201" s="159"/>
      <c r="M201" s="159"/>
      <c r="N201" s="159"/>
      <c r="O201" s="159"/>
      <c r="P201" s="159"/>
      <c r="Q201" s="159"/>
      <c r="R201" s="18"/>
      <c r="S201" s="18"/>
      <c r="T201" s="18"/>
      <c r="U201" s="18"/>
      <c r="V201" s="18"/>
      <c r="W201" s="18"/>
      <c r="X201" s="18"/>
      <c r="Y201" s="18"/>
      <c r="Z201" s="18"/>
      <c r="AA201" s="75"/>
      <c r="AB201" s="13"/>
      <c r="AC201" s="17"/>
      <c r="AE201" s="10"/>
      <c r="AF201" s="60"/>
    </row>
    <row r="202" spans="3:32" s="4" customFormat="1" ht="12.75">
      <c r="C202" s="15"/>
      <c r="D202" s="15"/>
      <c r="E202" s="159"/>
      <c r="F202" s="159"/>
      <c r="G202" s="159"/>
      <c r="H202" s="159"/>
      <c r="I202" s="159"/>
      <c r="J202" s="159"/>
      <c r="K202" s="159"/>
      <c r="L202" s="159"/>
      <c r="M202" s="159"/>
      <c r="N202" s="159"/>
      <c r="O202" s="159"/>
      <c r="P202" s="159"/>
      <c r="Q202" s="159"/>
      <c r="R202" s="18"/>
      <c r="S202" s="18"/>
      <c r="T202" s="18"/>
      <c r="U202" s="18"/>
      <c r="V202" s="18"/>
      <c r="W202" s="18"/>
      <c r="X202" s="18"/>
      <c r="Y202" s="18"/>
      <c r="Z202" s="18"/>
      <c r="AA202" s="75"/>
      <c r="AB202" s="13"/>
      <c r="AC202" s="17"/>
      <c r="AE202" s="10"/>
      <c r="AF202" s="60"/>
    </row>
    <row r="203" spans="1:32" s="4" customFormat="1" ht="12.75">
      <c r="A203" s="54"/>
      <c r="B203" s="67"/>
      <c r="C203" s="15"/>
      <c r="D203" s="15"/>
      <c r="E203" s="159"/>
      <c r="F203" s="159"/>
      <c r="G203" s="159"/>
      <c r="H203" s="159"/>
      <c r="I203" s="159"/>
      <c r="J203" s="159"/>
      <c r="K203" s="159"/>
      <c r="L203" s="159"/>
      <c r="M203" s="159"/>
      <c r="N203" s="159"/>
      <c r="O203" s="159"/>
      <c r="P203" s="159"/>
      <c r="Q203" s="159"/>
      <c r="R203" s="18"/>
      <c r="S203" s="18"/>
      <c r="T203" s="18"/>
      <c r="U203" s="18"/>
      <c r="V203" s="18"/>
      <c r="W203" s="18"/>
      <c r="X203" s="18"/>
      <c r="Y203" s="18"/>
      <c r="Z203" s="18"/>
      <c r="AA203" s="75"/>
      <c r="AB203" s="13"/>
      <c r="AC203" s="17"/>
      <c r="AE203" s="10"/>
      <c r="AF203" s="60"/>
    </row>
    <row r="204" spans="1:32" s="4" customFormat="1" ht="12.75">
      <c r="A204" s="59"/>
      <c r="B204" s="66"/>
      <c r="C204" s="15"/>
      <c r="D204" s="15"/>
      <c r="E204" s="159"/>
      <c r="F204" s="159"/>
      <c r="G204" s="159"/>
      <c r="H204" s="159"/>
      <c r="I204" s="159"/>
      <c r="J204" s="159"/>
      <c r="K204" s="159"/>
      <c r="L204" s="159"/>
      <c r="M204" s="159"/>
      <c r="N204" s="159"/>
      <c r="O204" s="159"/>
      <c r="P204" s="159"/>
      <c r="Q204" s="159"/>
      <c r="R204" s="18"/>
      <c r="S204" s="18"/>
      <c r="T204" s="18"/>
      <c r="U204" s="18"/>
      <c r="V204" s="18"/>
      <c r="W204" s="18"/>
      <c r="X204" s="18"/>
      <c r="Y204" s="18"/>
      <c r="Z204" s="18"/>
      <c r="AA204" s="75"/>
      <c r="AB204" s="13"/>
      <c r="AC204" s="17"/>
      <c r="AE204" s="10"/>
      <c r="AF204" s="60"/>
    </row>
    <row r="205" spans="1:32" s="4" customFormat="1" ht="12.75">
      <c r="A205" s="59"/>
      <c r="B205" s="66"/>
      <c r="C205" s="15"/>
      <c r="D205" s="15"/>
      <c r="E205" s="159"/>
      <c r="F205" s="159"/>
      <c r="G205" s="159"/>
      <c r="H205" s="159"/>
      <c r="I205" s="159"/>
      <c r="J205" s="159"/>
      <c r="K205" s="159"/>
      <c r="L205" s="159"/>
      <c r="M205" s="159"/>
      <c r="N205" s="159"/>
      <c r="O205" s="159"/>
      <c r="P205" s="159"/>
      <c r="Q205" s="159"/>
      <c r="R205" s="18"/>
      <c r="S205" s="18"/>
      <c r="T205" s="18"/>
      <c r="U205" s="18"/>
      <c r="V205" s="18"/>
      <c r="W205" s="18"/>
      <c r="X205" s="18"/>
      <c r="Y205" s="18"/>
      <c r="Z205" s="18"/>
      <c r="AA205" s="75"/>
      <c r="AB205" s="13"/>
      <c r="AC205" s="17"/>
      <c r="AE205" s="10"/>
      <c r="AF205" s="60"/>
    </row>
    <row r="206" spans="1:32" s="4" customFormat="1" ht="12.75">
      <c r="A206" s="59"/>
      <c r="B206" s="66"/>
      <c r="C206" s="15"/>
      <c r="D206" s="15"/>
      <c r="E206" s="159"/>
      <c r="F206" s="159"/>
      <c r="G206" s="159"/>
      <c r="H206" s="159"/>
      <c r="I206" s="159"/>
      <c r="J206" s="159"/>
      <c r="K206" s="159"/>
      <c r="L206" s="159"/>
      <c r="M206" s="159"/>
      <c r="N206" s="159"/>
      <c r="O206" s="159"/>
      <c r="P206" s="159"/>
      <c r="Q206" s="159"/>
      <c r="R206" s="18"/>
      <c r="S206" s="18"/>
      <c r="T206" s="18"/>
      <c r="U206" s="18"/>
      <c r="V206" s="18"/>
      <c r="W206" s="18"/>
      <c r="X206" s="18"/>
      <c r="Y206" s="18"/>
      <c r="Z206" s="18"/>
      <c r="AA206" s="75"/>
      <c r="AB206" s="13"/>
      <c r="AC206" s="17"/>
      <c r="AE206" s="10"/>
      <c r="AF206" s="60"/>
    </row>
    <row r="207" spans="1:32" s="4" customFormat="1" ht="12.75">
      <c r="A207" s="46"/>
      <c r="B207" s="7"/>
      <c r="C207" s="15"/>
      <c r="D207" s="15"/>
      <c r="E207" s="159"/>
      <c r="F207" s="159"/>
      <c r="G207" s="159"/>
      <c r="H207" s="159"/>
      <c r="I207" s="159"/>
      <c r="J207" s="159"/>
      <c r="K207" s="159"/>
      <c r="L207" s="159"/>
      <c r="M207" s="159"/>
      <c r="N207" s="159"/>
      <c r="O207" s="159"/>
      <c r="P207" s="159"/>
      <c r="Q207" s="159"/>
      <c r="R207" s="18"/>
      <c r="S207" s="18"/>
      <c r="T207" s="18"/>
      <c r="U207" s="18"/>
      <c r="V207" s="18"/>
      <c r="W207" s="18"/>
      <c r="X207" s="18"/>
      <c r="Y207" s="18"/>
      <c r="Z207" s="18"/>
      <c r="AA207" s="75"/>
      <c r="AB207" s="13"/>
      <c r="AC207" s="17"/>
      <c r="AE207" s="10"/>
      <c r="AF207" s="60"/>
    </row>
    <row r="208" spans="1:32" s="4" customFormat="1" ht="12.75">
      <c r="A208" s="46"/>
      <c r="B208" s="7"/>
      <c r="C208" s="15"/>
      <c r="D208" s="15"/>
      <c r="E208" s="159"/>
      <c r="F208" s="159"/>
      <c r="G208" s="159"/>
      <c r="H208" s="159"/>
      <c r="I208" s="159"/>
      <c r="J208" s="159"/>
      <c r="K208" s="159"/>
      <c r="L208" s="159"/>
      <c r="M208" s="159"/>
      <c r="N208" s="159"/>
      <c r="O208" s="159"/>
      <c r="P208" s="159"/>
      <c r="Q208" s="159"/>
      <c r="R208" s="18"/>
      <c r="S208" s="18"/>
      <c r="T208" s="18"/>
      <c r="U208" s="18"/>
      <c r="V208" s="18"/>
      <c r="W208" s="18"/>
      <c r="X208" s="18"/>
      <c r="Y208" s="18"/>
      <c r="Z208" s="18"/>
      <c r="AA208" s="75"/>
      <c r="AB208" s="13"/>
      <c r="AC208" s="17"/>
      <c r="AE208" s="10"/>
      <c r="AF208" s="60"/>
    </row>
    <row r="209" spans="1:32" s="4" customFormat="1" ht="12.75">
      <c r="A209" s="46"/>
      <c r="B209" s="7"/>
      <c r="C209" s="15"/>
      <c r="D209" s="15"/>
      <c r="E209" s="159"/>
      <c r="F209" s="159"/>
      <c r="G209" s="159"/>
      <c r="H209" s="159"/>
      <c r="I209" s="159"/>
      <c r="J209" s="159"/>
      <c r="K209" s="159"/>
      <c r="L209" s="159"/>
      <c r="M209" s="159"/>
      <c r="N209" s="159"/>
      <c r="O209" s="159"/>
      <c r="P209" s="159"/>
      <c r="Q209" s="159"/>
      <c r="R209" s="18"/>
      <c r="S209" s="18"/>
      <c r="T209" s="18"/>
      <c r="U209" s="18"/>
      <c r="V209" s="18"/>
      <c r="W209" s="18"/>
      <c r="X209" s="18"/>
      <c r="Y209" s="18"/>
      <c r="Z209" s="18"/>
      <c r="AA209" s="75"/>
      <c r="AB209" s="13"/>
      <c r="AC209" s="17"/>
      <c r="AE209" s="10"/>
      <c r="AF209" s="60"/>
    </row>
    <row r="210" spans="1:32" s="4" customFormat="1" ht="12.75">
      <c r="A210" s="46"/>
      <c r="B210" s="7"/>
      <c r="C210" s="15"/>
      <c r="D210" s="15"/>
      <c r="E210" s="159"/>
      <c r="F210" s="159"/>
      <c r="G210" s="159"/>
      <c r="H210" s="159"/>
      <c r="I210" s="159"/>
      <c r="J210" s="159"/>
      <c r="K210" s="159"/>
      <c r="L210" s="159"/>
      <c r="M210" s="159"/>
      <c r="N210" s="159"/>
      <c r="O210" s="159"/>
      <c r="P210" s="159"/>
      <c r="Q210" s="159"/>
      <c r="R210" s="18"/>
      <c r="S210" s="18"/>
      <c r="T210" s="18"/>
      <c r="U210" s="18"/>
      <c r="V210" s="18"/>
      <c r="W210" s="18"/>
      <c r="X210" s="18"/>
      <c r="Y210" s="18"/>
      <c r="Z210" s="18"/>
      <c r="AA210" s="75"/>
      <c r="AB210" s="13"/>
      <c r="AC210" s="17"/>
      <c r="AE210" s="10"/>
      <c r="AF210" s="60"/>
    </row>
    <row r="211" spans="1:32" s="4" customFormat="1" ht="12.75">
      <c r="A211" s="46"/>
      <c r="B211" s="7"/>
      <c r="C211" s="15"/>
      <c r="D211" s="15"/>
      <c r="E211" s="159"/>
      <c r="F211" s="159"/>
      <c r="G211" s="159"/>
      <c r="H211" s="159"/>
      <c r="I211" s="159"/>
      <c r="J211" s="159"/>
      <c r="K211" s="159"/>
      <c r="L211" s="159"/>
      <c r="M211" s="159"/>
      <c r="N211" s="159"/>
      <c r="O211" s="159"/>
      <c r="P211" s="159"/>
      <c r="Q211" s="159"/>
      <c r="R211" s="18"/>
      <c r="S211" s="18"/>
      <c r="T211" s="18"/>
      <c r="U211" s="18"/>
      <c r="V211" s="18"/>
      <c r="W211" s="18"/>
      <c r="X211" s="18"/>
      <c r="Y211" s="18"/>
      <c r="Z211" s="18"/>
      <c r="AA211" s="75"/>
      <c r="AB211" s="13"/>
      <c r="AC211" s="17"/>
      <c r="AE211" s="10"/>
      <c r="AF211" s="60"/>
    </row>
    <row r="212" spans="1:32" s="4" customFormat="1" ht="12.75">
      <c r="A212" s="46"/>
      <c r="B212" s="7"/>
      <c r="C212" s="15"/>
      <c r="D212" s="15"/>
      <c r="E212" s="159"/>
      <c r="F212" s="159"/>
      <c r="G212" s="159"/>
      <c r="H212" s="159"/>
      <c r="I212" s="159"/>
      <c r="J212" s="159"/>
      <c r="K212" s="159"/>
      <c r="L212" s="159"/>
      <c r="M212" s="159"/>
      <c r="N212" s="159"/>
      <c r="O212" s="159"/>
      <c r="P212" s="159"/>
      <c r="Q212" s="159"/>
      <c r="R212" s="18"/>
      <c r="S212" s="18"/>
      <c r="T212" s="18"/>
      <c r="U212" s="18"/>
      <c r="V212" s="18"/>
      <c r="W212" s="18"/>
      <c r="X212" s="18"/>
      <c r="Y212" s="18"/>
      <c r="Z212" s="18"/>
      <c r="AA212" s="75"/>
      <c r="AB212" s="13"/>
      <c r="AC212" s="17"/>
      <c r="AE212" s="10"/>
      <c r="AF212" s="60"/>
    </row>
    <row r="213" spans="1:32" s="4" customFormat="1" ht="12.75">
      <c r="A213" s="46"/>
      <c r="B213" s="7"/>
      <c r="C213" s="15"/>
      <c r="D213" s="15"/>
      <c r="E213" s="159"/>
      <c r="F213" s="159"/>
      <c r="G213" s="159"/>
      <c r="H213" s="159"/>
      <c r="I213" s="159"/>
      <c r="J213" s="159"/>
      <c r="K213" s="159"/>
      <c r="L213" s="159"/>
      <c r="M213" s="159"/>
      <c r="N213" s="159"/>
      <c r="O213" s="159"/>
      <c r="P213" s="159"/>
      <c r="Q213" s="159"/>
      <c r="R213" s="18"/>
      <c r="S213" s="18"/>
      <c r="T213" s="18"/>
      <c r="U213" s="18"/>
      <c r="V213" s="18"/>
      <c r="W213" s="18"/>
      <c r="X213" s="18"/>
      <c r="Y213" s="18"/>
      <c r="Z213" s="18"/>
      <c r="AA213" s="75"/>
      <c r="AB213" s="13"/>
      <c r="AC213" s="17"/>
      <c r="AE213" s="10"/>
      <c r="AF213" s="60"/>
    </row>
    <row r="214" spans="1:32" s="4" customFormat="1" ht="12.75">
      <c r="A214" s="46"/>
      <c r="B214" s="7"/>
      <c r="C214" s="15"/>
      <c r="D214" s="15"/>
      <c r="E214" s="159"/>
      <c r="F214" s="159"/>
      <c r="G214" s="159"/>
      <c r="H214" s="159"/>
      <c r="I214" s="159"/>
      <c r="J214" s="159"/>
      <c r="K214" s="159"/>
      <c r="L214" s="159"/>
      <c r="M214" s="159"/>
      <c r="N214" s="159"/>
      <c r="O214" s="159"/>
      <c r="P214" s="159"/>
      <c r="Q214" s="159"/>
      <c r="R214" s="18"/>
      <c r="S214" s="18"/>
      <c r="T214" s="18"/>
      <c r="U214" s="18"/>
      <c r="V214" s="18"/>
      <c r="W214" s="18"/>
      <c r="X214" s="18"/>
      <c r="Y214" s="18"/>
      <c r="Z214" s="18"/>
      <c r="AA214" s="75"/>
      <c r="AB214" s="13"/>
      <c r="AC214" s="17"/>
      <c r="AE214" s="10"/>
      <c r="AF214" s="60"/>
    </row>
    <row r="215" spans="1:32" s="4" customFormat="1" ht="12.75">
      <c r="A215" s="46"/>
      <c r="B215" s="7"/>
      <c r="C215" s="15"/>
      <c r="D215" s="15"/>
      <c r="E215" s="159"/>
      <c r="F215" s="159"/>
      <c r="G215" s="159"/>
      <c r="H215" s="159"/>
      <c r="I215" s="159"/>
      <c r="J215" s="159"/>
      <c r="K215" s="159"/>
      <c r="L215" s="159"/>
      <c r="M215" s="159"/>
      <c r="N215" s="159"/>
      <c r="O215" s="159"/>
      <c r="P215" s="159"/>
      <c r="Q215" s="159"/>
      <c r="R215" s="18"/>
      <c r="S215" s="18"/>
      <c r="T215" s="18"/>
      <c r="U215" s="18"/>
      <c r="V215" s="18"/>
      <c r="W215" s="18"/>
      <c r="X215" s="18"/>
      <c r="Y215" s="18"/>
      <c r="Z215" s="18"/>
      <c r="AA215" s="75"/>
      <c r="AB215" s="13"/>
      <c r="AC215" s="17"/>
      <c r="AE215" s="10"/>
      <c r="AF215" s="60"/>
    </row>
    <row r="216" spans="1:32" s="4" customFormat="1" ht="12.75">
      <c r="A216" s="46"/>
      <c r="B216" s="7"/>
      <c r="C216" s="15"/>
      <c r="D216" s="15"/>
      <c r="E216" s="159"/>
      <c r="F216" s="159"/>
      <c r="G216" s="159"/>
      <c r="H216" s="159"/>
      <c r="I216" s="159"/>
      <c r="J216" s="159"/>
      <c r="K216" s="159"/>
      <c r="L216" s="159"/>
      <c r="M216" s="159"/>
      <c r="N216" s="159"/>
      <c r="O216" s="159"/>
      <c r="P216" s="159"/>
      <c r="Q216" s="159"/>
      <c r="R216" s="18"/>
      <c r="S216" s="18"/>
      <c r="T216" s="18"/>
      <c r="U216" s="18"/>
      <c r="V216" s="18"/>
      <c r="W216" s="18"/>
      <c r="X216" s="18"/>
      <c r="Y216" s="18"/>
      <c r="Z216" s="18"/>
      <c r="AA216" s="75"/>
      <c r="AB216" s="13"/>
      <c r="AC216" s="17"/>
      <c r="AE216" s="10"/>
      <c r="AF216" s="60"/>
    </row>
    <row r="217" spans="1:32" s="4" customFormat="1" ht="12.75">
      <c r="A217" s="46"/>
      <c r="B217" s="7"/>
      <c r="C217" s="15"/>
      <c r="D217" s="15"/>
      <c r="E217" s="159"/>
      <c r="F217" s="159"/>
      <c r="G217" s="159"/>
      <c r="H217" s="159"/>
      <c r="I217" s="159"/>
      <c r="J217" s="159"/>
      <c r="K217" s="159"/>
      <c r="L217" s="159"/>
      <c r="M217" s="159"/>
      <c r="N217" s="159"/>
      <c r="O217" s="159"/>
      <c r="P217" s="159"/>
      <c r="Q217" s="159"/>
      <c r="R217" s="18"/>
      <c r="S217" s="18"/>
      <c r="T217" s="18"/>
      <c r="U217" s="18"/>
      <c r="V217" s="18"/>
      <c r="W217" s="18"/>
      <c r="X217" s="18"/>
      <c r="Y217" s="18"/>
      <c r="Z217" s="18"/>
      <c r="AA217" s="75"/>
      <c r="AB217" s="13"/>
      <c r="AC217" s="17"/>
      <c r="AE217" s="10"/>
      <c r="AF217" s="60"/>
    </row>
    <row r="218" spans="1:32" s="4" customFormat="1" ht="12.75">
      <c r="A218" s="46"/>
      <c r="B218" s="7"/>
      <c r="C218" s="15"/>
      <c r="D218" s="15"/>
      <c r="E218" s="159"/>
      <c r="F218" s="159"/>
      <c r="G218" s="159"/>
      <c r="H218" s="159"/>
      <c r="I218" s="159"/>
      <c r="J218" s="159"/>
      <c r="K218" s="159"/>
      <c r="L218" s="159"/>
      <c r="M218" s="159"/>
      <c r="N218" s="159"/>
      <c r="O218" s="159"/>
      <c r="P218" s="159"/>
      <c r="Q218" s="159"/>
      <c r="R218" s="18"/>
      <c r="S218" s="18"/>
      <c r="T218" s="18"/>
      <c r="U218" s="18"/>
      <c r="V218" s="18"/>
      <c r="W218" s="18"/>
      <c r="X218" s="18"/>
      <c r="Y218" s="18"/>
      <c r="Z218" s="18"/>
      <c r="AA218" s="75"/>
      <c r="AB218" s="13"/>
      <c r="AC218" s="17"/>
      <c r="AE218" s="10"/>
      <c r="AF218" s="60"/>
    </row>
    <row r="219" spans="1:32" s="4" customFormat="1" ht="12.75">
      <c r="A219" s="46"/>
      <c r="B219" s="7"/>
      <c r="C219" s="15"/>
      <c r="D219" s="15"/>
      <c r="E219" s="159"/>
      <c r="F219" s="159"/>
      <c r="G219" s="159"/>
      <c r="H219" s="159"/>
      <c r="I219" s="159"/>
      <c r="J219" s="159"/>
      <c r="K219" s="159"/>
      <c r="L219" s="159"/>
      <c r="M219" s="159"/>
      <c r="N219" s="159"/>
      <c r="O219" s="159"/>
      <c r="P219" s="159"/>
      <c r="Q219" s="159"/>
      <c r="R219" s="18"/>
      <c r="S219" s="18"/>
      <c r="T219" s="18"/>
      <c r="U219" s="18"/>
      <c r="V219" s="18"/>
      <c r="W219" s="18"/>
      <c r="X219" s="18"/>
      <c r="Y219" s="18"/>
      <c r="Z219" s="18"/>
      <c r="AA219" s="75"/>
      <c r="AB219" s="13"/>
      <c r="AC219" s="17"/>
      <c r="AE219" s="10"/>
      <c r="AF219" s="60"/>
    </row>
    <row r="220" spans="1:32" s="4" customFormat="1" ht="12.75">
      <c r="A220" s="46"/>
      <c r="B220" s="7"/>
      <c r="C220" s="15"/>
      <c r="D220" s="15"/>
      <c r="E220" s="159"/>
      <c r="F220" s="159"/>
      <c r="G220" s="159"/>
      <c r="H220" s="159"/>
      <c r="I220" s="159"/>
      <c r="J220" s="159"/>
      <c r="K220" s="159"/>
      <c r="L220" s="159"/>
      <c r="M220" s="159"/>
      <c r="N220" s="159"/>
      <c r="O220" s="159"/>
      <c r="P220" s="159"/>
      <c r="Q220" s="159"/>
      <c r="R220" s="18"/>
      <c r="S220" s="18"/>
      <c r="T220" s="18"/>
      <c r="U220" s="18"/>
      <c r="V220" s="18"/>
      <c r="W220" s="18"/>
      <c r="X220" s="18"/>
      <c r="Y220" s="18"/>
      <c r="Z220" s="18"/>
      <c r="AA220" s="75"/>
      <c r="AB220" s="13"/>
      <c r="AC220" s="17"/>
      <c r="AE220" s="10"/>
      <c r="AF220" s="60"/>
    </row>
    <row r="221" spans="1:32" s="4" customFormat="1" ht="12.75">
      <c r="A221" s="46"/>
      <c r="B221" s="7"/>
      <c r="C221" s="15"/>
      <c r="D221" s="15"/>
      <c r="E221" s="159"/>
      <c r="F221" s="159"/>
      <c r="G221" s="159"/>
      <c r="H221" s="159"/>
      <c r="I221" s="159"/>
      <c r="J221" s="159"/>
      <c r="K221" s="159"/>
      <c r="L221" s="159"/>
      <c r="M221" s="159"/>
      <c r="N221" s="159"/>
      <c r="O221" s="159"/>
      <c r="P221" s="159"/>
      <c r="Q221" s="159"/>
      <c r="R221" s="18"/>
      <c r="S221" s="18"/>
      <c r="T221" s="18"/>
      <c r="U221" s="18"/>
      <c r="V221" s="18"/>
      <c r="W221" s="18"/>
      <c r="X221" s="18"/>
      <c r="Y221" s="18"/>
      <c r="Z221" s="18"/>
      <c r="AA221" s="75"/>
      <c r="AB221" s="13"/>
      <c r="AC221" s="17"/>
      <c r="AE221" s="10"/>
      <c r="AF221" s="60"/>
    </row>
    <row r="222" spans="1:32" s="4" customFormat="1" ht="12.75">
      <c r="A222" s="46"/>
      <c r="B222" s="7"/>
      <c r="C222" s="15"/>
      <c r="D222" s="15"/>
      <c r="E222" s="159"/>
      <c r="F222" s="159"/>
      <c r="G222" s="159"/>
      <c r="H222" s="159"/>
      <c r="I222" s="159"/>
      <c r="J222" s="159"/>
      <c r="K222" s="159"/>
      <c r="L222" s="159"/>
      <c r="M222" s="159"/>
      <c r="N222" s="159"/>
      <c r="O222" s="159"/>
      <c r="P222" s="159"/>
      <c r="Q222" s="159"/>
      <c r="R222" s="18"/>
      <c r="S222" s="18"/>
      <c r="T222" s="18"/>
      <c r="U222" s="18"/>
      <c r="V222" s="18"/>
      <c r="W222" s="18"/>
      <c r="X222" s="18"/>
      <c r="Y222" s="18"/>
      <c r="Z222" s="18"/>
      <c r="AA222" s="75"/>
      <c r="AB222" s="13"/>
      <c r="AC222" s="17"/>
      <c r="AE222" s="10"/>
      <c r="AF222" s="60"/>
    </row>
    <row r="223" spans="1:32" s="4" customFormat="1" ht="12.75">
      <c r="A223" s="46"/>
      <c r="B223" s="7"/>
      <c r="C223" s="15"/>
      <c r="D223" s="15"/>
      <c r="E223" s="159"/>
      <c r="F223" s="159"/>
      <c r="G223" s="159"/>
      <c r="H223" s="159"/>
      <c r="I223" s="159"/>
      <c r="J223" s="159"/>
      <c r="K223" s="159"/>
      <c r="L223" s="159"/>
      <c r="M223" s="159"/>
      <c r="N223" s="159"/>
      <c r="O223" s="159"/>
      <c r="P223" s="159"/>
      <c r="Q223" s="159"/>
      <c r="R223" s="18"/>
      <c r="S223" s="18"/>
      <c r="T223" s="18"/>
      <c r="U223" s="18"/>
      <c r="V223" s="18"/>
      <c r="W223" s="18"/>
      <c r="X223" s="18"/>
      <c r="Y223" s="18"/>
      <c r="Z223" s="18"/>
      <c r="AA223" s="75"/>
      <c r="AB223" s="13"/>
      <c r="AC223" s="17"/>
      <c r="AE223" s="10"/>
      <c r="AF223" s="60"/>
    </row>
    <row r="224" spans="1:32" s="4" customFormat="1" ht="12.75">
      <c r="A224" s="46"/>
      <c r="B224" s="7"/>
      <c r="C224" s="15"/>
      <c r="D224" s="15"/>
      <c r="E224" s="159"/>
      <c r="F224" s="159"/>
      <c r="G224" s="159"/>
      <c r="H224" s="159"/>
      <c r="I224" s="159"/>
      <c r="J224" s="159"/>
      <c r="K224" s="159"/>
      <c r="L224" s="159"/>
      <c r="M224" s="159"/>
      <c r="N224" s="159"/>
      <c r="O224" s="159"/>
      <c r="P224" s="159"/>
      <c r="Q224" s="159"/>
      <c r="R224" s="18"/>
      <c r="S224" s="18"/>
      <c r="T224" s="18"/>
      <c r="U224" s="18"/>
      <c r="V224" s="18"/>
      <c r="W224" s="18"/>
      <c r="X224" s="18"/>
      <c r="Y224" s="18"/>
      <c r="Z224" s="18"/>
      <c r="AA224" s="75"/>
      <c r="AB224" s="13"/>
      <c r="AC224" s="17"/>
      <c r="AE224" s="10"/>
      <c r="AF224" s="60"/>
    </row>
    <row r="225" spans="1:32" s="4" customFormat="1" ht="12.75">
      <c r="A225" s="46"/>
      <c r="B225" s="7"/>
      <c r="C225" s="15"/>
      <c r="D225" s="15"/>
      <c r="E225" s="159"/>
      <c r="F225" s="159"/>
      <c r="G225" s="159"/>
      <c r="H225" s="159"/>
      <c r="I225" s="159"/>
      <c r="J225" s="159"/>
      <c r="K225" s="159"/>
      <c r="L225" s="159"/>
      <c r="M225" s="159"/>
      <c r="N225" s="159"/>
      <c r="O225" s="159"/>
      <c r="P225" s="159"/>
      <c r="Q225" s="159"/>
      <c r="R225" s="18"/>
      <c r="S225" s="18"/>
      <c r="T225" s="18"/>
      <c r="U225" s="18"/>
      <c r="V225" s="18"/>
      <c r="W225" s="18"/>
      <c r="X225" s="18"/>
      <c r="Y225" s="18"/>
      <c r="Z225" s="18"/>
      <c r="AA225" s="75"/>
      <c r="AB225" s="13"/>
      <c r="AC225" s="17"/>
      <c r="AE225" s="10"/>
      <c r="AF225" s="60"/>
    </row>
    <row r="226" spans="1:32" s="4" customFormat="1" ht="12.75">
      <c r="A226" s="46"/>
      <c r="B226" s="7"/>
      <c r="C226" s="15"/>
      <c r="D226" s="15"/>
      <c r="E226" s="159"/>
      <c r="F226" s="159"/>
      <c r="G226" s="159"/>
      <c r="H226" s="159"/>
      <c r="I226" s="159"/>
      <c r="J226" s="159"/>
      <c r="K226" s="159"/>
      <c r="L226" s="159"/>
      <c r="M226" s="159"/>
      <c r="N226" s="159"/>
      <c r="O226" s="159"/>
      <c r="P226" s="159"/>
      <c r="Q226" s="159"/>
      <c r="R226" s="18"/>
      <c r="S226" s="18"/>
      <c r="T226" s="18"/>
      <c r="U226" s="18"/>
      <c r="V226" s="18"/>
      <c r="W226" s="18"/>
      <c r="X226" s="18"/>
      <c r="Y226" s="18"/>
      <c r="Z226" s="18"/>
      <c r="AA226" s="75"/>
      <c r="AB226" s="13"/>
      <c r="AC226" s="17"/>
      <c r="AE226" s="10"/>
      <c r="AF226" s="60"/>
    </row>
    <row r="227" spans="1:32" s="4" customFormat="1" ht="12.75">
      <c r="A227" s="46"/>
      <c r="B227" s="7"/>
      <c r="C227" s="15"/>
      <c r="D227" s="15"/>
      <c r="E227" s="159"/>
      <c r="F227" s="159"/>
      <c r="G227" s="159"/>
      <c r="H227" s="159"/>
      <c r="I227" s="159"/>
      <c r="J227" s="159"/>
      <c r="K227" s="159"/>
      <c r="L227" s="159"/>
      <c r="M227" s="159"/>
      <c r="N227" s="159"/>
      <c r="O227" s="159"/>
      <c r="P227" s="159"/>
      <c r="Q227" s="159"/>
      <c r="R227" s="18"/>
      <c r="S227" s="18"/>
      <c r="T227" s="18"/>
      <c r="U227" s="18"/>
      <c r="V227" s="18"/>
      <c r="W227" s="18"/>
      <c r="X227" s="18"/>
      <c r="Y227" s="18"/>
      <c r="Z227" s="18"/>
      <c r="AA227" s="75"/>
      <c r="AB227" s="13"/>
      <c r="AC227" s="17"/>
      <c r="AE227" s="10"/>
      <c r="AF227" s="60"/>
    </row>
    <row r="228" spans="1:32" s="4" customFormat="1" ht="12.75">
      <c r="A228" s="46"/>
      <c r="B228" s="7"/>
      <c r="C228" s="15"/>
      <c r="D228" s="15"/>
      <c r="E228" s="159"/>
      <c r="F228" s="159"/>
      <c r="G228" s="159"/>
      <c r="H228" s="159"/>
      <c r="I228" s="159"/>
      <c r="J228" s="159"/>
      <c r="K228" s="159"/>
      <c r="L228" s="159"/>
      <c r="M228" s="159"/>
      <c r="N228" s="159"/>
      <c r="O228" s="159"/>
      <c r="P228" s="159"/>
      <c r="Q228" s="159"/>
      <c r="R228" s="18"/>
      <c r="S228" s="18"/>
      <c r="T228" s="18"/>
      <c r="U228" s="18"/>
      <c r="V228" s="18"/>
      <c r="W228" s="18"/>
      <c r="X228" s="18"/>
      <c r="Y228" s="18"/>
      <c r="Z228" s="18"/>
      <c r="AA228" s="75"/>
      <c r="AB228" s="13"/>
      <c r="AC228" s="17"/>
      <c r="AE228" s="10"/>
      <c r="AF228" s="60"/>
    </row>
    <row r="229" spans="1:32" s="4" customFormat="1" ht="12.75">
      <c r="A229" s="46"/>
      <c r="B229" s="7"/>
      <c r="C229" s="15"/>
      <c r="D229" s="15"/>
      <c r="E229" s="159"/>
      <c r="F229" s="159"/>
      <c r="G229" s="159"/>
      <c r="H229" s="159"/>
      <c r="I229" s="159"/>
      <c r="J229" s="159"/>
      <c r="K229" s="159"/>
      <c r="L229" s="159"/>
      <c r="M229" s="159"/>
      <c r="N229" s="159"/>
      <c r="O229" s="159"/>
      <c r="P229" s="159"/>
      <c r="Q229" s="159"/>
      <c r="R229" s="18"/>
      <c r="S229" s="18"/>
      <c r="T229" s="18"/>
      <c r="U229" s="18"/>
      <c r="V229" s="18"/>
      <c r="W229" s="18"/>
      <c r="X229" s="18"/>
      <c r="Y229" s="18"/>
      <c r="Z229" s="18"/>
      <c r="AA229" s="75"/>
      <c r="AB229" s="13"/>
      <c r="AC229" s="17"/>
      <c r="AE229" s="10"/>
      <c r="AF229" s="60"/>
    </row>
    <row r="230" spans="1:32" s="4" customFormat="1" ht="12.75">
      <c r="A230" s="46"/>
      <c r="B230" s="7"/>
      <c r="C230" s="15"/>
      <c r="D230" s="15"/>
      <c r="E230" s="159"/>
      <c r="F230" s="159"/>
      <c r="G230" s="159"/>
      <c r="H230" s="159"/>
      <c r="I230" s="159"/>
      <c r="J230" s="159"/>
      <c r="K230" s="159"/>
      <c r="L230" s="159"/>
      <c r="M230" s="159"/>
      <c r="N230" s="159"/>
      <c r="O230" s="159"/>
      <c r="P230" s="159"/>
      <c r="Q230" s="159"/>
      <c r="R230" s="18"/>
      <c r="S230" s="18"/>
      <c r="T230" s="18"/>
      <c r="U230" s="18"/>
      <c r="V230" s="18"/>
      <c r="W230" s="18"/>
      <c r="X230" s="18"/>
      <c r="Y230" s="18"/>
      <c r="Z230" s="18"/>
      <c r="AA230" s="75"/>
      <c r="AB230" s="13"/>
      <c r="AC230" s="17"/>
      <c r="AE230" s="10"/>
      <c r="AF230" s="60"/>
    </row>
    <row r="231" spans="1:32" s="4" customFormat="1" ht="12.75">
      <c r="A231" s="46"/>
      <c r="B231" s="7"/>
      <c r="C231" s="15"/>
      <c r="D231" s="15"/>
      <c r="E231" s="159"/>
      <c r="F231" s="159"/>
      <c r="G231" s="159"/>
      <c r="H231" s="159"/>
      <c r="I231" s="159"/>
      <c r="J231" s="159"/>
      <c r="K231" s="159"/>
      <c r="L231" s="159"/>
      <c r="M231" s="159"/>
      <c r="N231" s="159"/>
      <c r="O231" s="159"/>
      <c r="P231" s="159"/>
      <c r="Q231" s="159"/>
      <c r="R231" s="18"/>
      <c r="S231" s="18"/>
      <c r="T231" s="18"/>
      <c r="U231" s="18"/>
      <c r="V231" s="18"/>
      <c r="W231" s="18"/>
      <c r="X231" s="18"/>
      <c r="Y231" s="18"/>
      <c r="Z231" s="18"/>
      <c r="AA231" s="75"/>
      <c r="AB231" s="13"/>
      <c r="AC231" s="17"/>
      <c r="AE231" s="10"/>
      <c r="AF231" s="60"/>
    </row>
    <row r="232" spans="1:32" s="4" customFormat="1" ht="12.75">
      <c r="A232" s="46"/>
      <c r="B232" s="7"/>
      <c r="C232" s="15"/>
      <c r="D232" s="15"/>
      <c r="E232" s="159"/>
      <c r="F232" s="159"/>
      <c r="G232" s="159"/>
      <c r="H232" s="159"/>
      <c r="I232" s="159"/>
      <c r="J232" s="159"/>
      <c r="K232" s="159"/>
      <c r="L232" s="159"/>
      <c r="M232" s="159"/>
      <c r="N232" s="159"/>
      <c r="O232" s="159"/>
      <c r="P232" s="159"/>
      <c r="Q232" s="159"/>
      <c r="R232" s="18"/>
      <c r="S232" s="18"/>
      <c r="T232" s="18"/>
      <c r="U232" s="18"/>
      <c r="V232" s="18"/>
      <c r="W232" s="18"/>
      <c r="X232" s="18"/>
      <c r="Y232" s="18"/>
      <c r="Z232" s="18"/>
      <c r="AA232" s="75"/>
      <c r="AB232" s="13"/>
      <c r="AC232" s="17"/>
      <c r="AE232" s="10"/>
      <c r="AF232" s="60"/>
    </row>
    <row r="233" spans="1:32" s="4" customFormat="1" ht="12.75">
      <c r="A233" s="46"/>
      <c r="B233" s="7"/>
      <c r="C233" s="15"/>
      <c r="D233" s="15"/>
      <c r="E233" s="159"/>
      <c r="F233" s="159"/>
      <c r="G233" s="159"/>
      <c r="H233" s="159"/>
      <c r="I233" s="159"/>
      <c r="J233" s="159"/>
      <c r="K233" s="159"/>
      <c r="L233" s="159"/>
      <c r="M233" s="159"/>
      <c r="N233" s="159"/>
      <c r="O233" s="159"/>
      <c r="P233" s="159"/>
      <c r="Q233" s="159"/>
      <c r="R233" s="18"/>
      <c r="S233" s="18"/>
      <c r="T233" s="18"/>
      <c r="U233" s="18"/>
      <c r="V233" s="18"/>
      <c r="W233" s="18"/>
      <c r="X233" s="18"/>
      <c r="Y233" s="18"/>
      <c r="Z233" s="18"/>
      <c r="AA233" s="75"/>
      <c r="AB233" s="13"/>
      <c r="AC233" s="17"/>
      <c r="AE233" s="10"/>
      <c r="AF233" s="60"/>
    </row>
    <row r="234" spans="1:32" s="4" customFormat="1" ht="12.75">
      <c r="A234" s="46"/>
      <c r="B234" s="7"/>
      <c r="C234" s="15"/>
      <c r="D234" s="15"/>
      <c r="E234" s="159"/>
      <c r="F234" s="159"/>
      <c r="G234" s="159"/>
      <c r="H234" s="159"/>
      <c r="I234" s="159"/>
      <c r="J234" s="159"/>
      <c r="K234" s="159"/>
      <c r="L234" s="159"/>
      <c r="M234" s="159"/>
      <c r="N234" s="159"/>
      <c r="O234" s="159"/>
      <c r="P234" s="159"/>
      <c r="Q234" s="159"/>
      <c r="R234" s="18"/>
      <c r="S234" s="18"/>
      <c r="T234" s="18"/>
      <c r="U234" s="18"/>
      <c r="V234" s="18"/>
      <c r="W234" s="18"/>
      <c r="X234" s="18"/>
      <c r="Y234" s="18"/>
      <c r="Z234" s="18"/>
      <c r="AA234" s="75"/>
      <c r="AB234" s="13"/>
      <c r="AC234" s="17"/>
      <c r="AE234" s="10"/>
      <c r="AF234" s="60"/>
    </row>
    <row r="235" spans="1:32" s="4" customFormat="1" ht="12.75">
      <c r="A235" s="46"/>
      <c r="B235" s="7"/>
      <c r="C235" s="15"/>
      <c r="D235" s="15"/>
      <c r="E235" s="159"/>
      <c r="F235" s="159"/>
      <c r="G235" s="159"/>
      <c r="H235" s="159"/>
      <c r="I235" s="159"/>
      <c r="J235" s="159"/>
      <c r="K235" s="159"/>
      <c r="L235" s="159"/>
      <c r="M235" s="159"/>
      <c r="N235" s="159"/>
      <c r="O235" s="159"/>
      <c r="P235" s="159"/>
      <c r="Q235" s="159"/>
      <c r="R235" s="18"/>
      <c r="S235" s="18"/>
      <c r="T235" s="18"/>
      <c r="U235" s="18"/>
      <c r="V235" s="18"/>
      <c r="W235" s="18"/>
      <c r="X235" s="18"/>
      <c r="Y235" s="18"/>
      <c r="Z235" s="18"/>
      <c r="AA235" s="75"/>
      <c r="AB235" s="13"/>
      <c r="AC235" s="17"/>
      <c r="AE235" s="10"/>
      <c r="AF235" s="60"/>
    </row>
    <row r="236" spans="1:32" s="4" customFormat="1" ht="12.75">
      <c r="A236" s="46"/>
      <c r="B236" s="7"/>
      <c r="C236" s="15"/>
      <c r="D236" s="15"/>
      <c r="E236" s="159"/>
      <c r="F236" s="159"/>
      <c r="G236" s="159"/>
      <c r="H236" s="159"/>
      <c r="I236" s="159"/>
      <c r="J236" s="159"/>
      <c r="K236" s="159"/>
      <c r="L236" s="159"/>
      <c r="M236" s="159"/>
      <c r="N236" s="159"/>
      <c r="O236" s="159"/>
      <c r="P236" s="159"/>
      <c r="Q236" s="159"/>
      <c r="R236" s="18"/>
      <c r="S236" s="18"/>
      <c r="T236" s="18"/>
      <c r="U236" s="18"/>
      <c r="V236" s="18"/>
      <c r="W236" s="18"/>
      <c r="X236" s="18"/>
      <c r="Y236" s="18"/>
      <c r="Z236" s="18"/>
      <c r="AA236" s="75"/>
      <c r="AB236" s="13"/>
      <c r="AC236" s="17"/>
      <c r="AE236" s="10"/>
      <c r="AF236" s="60"/>
    </row>
    <row r="237" spans="1:32" s="4" customFormat="1" ht="12.75">
      <c r="A237" s="46"/>
      <c r="B237" s="7"/>
      <c r="C237" s="15"/>
      <c r="D237" s="15"/>
      <c r="E237" s="159"/>
      <c r="F237" s="159"/>
      <c r="G237" s="159"/>
      <c r="H237" s="159"/>
      <c r="I237" s="159"/>
      <c r="J237" s="159"/>
      <c r="K237" s="159"/>
      <c r="L237" s="159"/>
      <c r="M237" s="159"/>
      <c r="N237" s="159"/>
      <c r="O237" s="159"/>
      <c r="P237" s="159"/>
      <c r="Q237" s="159"/>
      <c r="R237" s="18"/>
      <c r="S237" s="18"/>
      <c r="T237" s="18"/>
      <c r="U237" s="18"/>
      <c r="V237" s="18"/>
      <c r="W237" s="18"/>
      <c r="X237" s="18"/>
      <c r="Y237" s="18"/>
      <c r="Z237" s="18"/>
      <c r="AA237" s="75"/>
      <c r="AB237" s="13"/>
      <c r="AC237" s="17"/>
      <c r="AE237" s="10"/>
      <c r="AF237" s="60"/>
    </row>
    <row r="238" spans="1:32" s="4" customFormat="1" ht="12.75">
      <c r="A238" s="46"/>
      <c r="B238" s="7"/>
      <c r="C238" s="15"/>
      <c r="D238" s="15"/>
      <c r="E238" s="159"/>
      <c r="F238" s="159"/>
      <c r="G238" s="159"/>
      <c r="H238" s="159"/>
      <c r="I238" s="159"/>
      <c r="J238" s="159"/>
      <c r="K238" s="159"/>
      <c r="L238" s="159"/>
      <c r="M238" s="159"/>
      <c r="N238" s="159"/>
      <c r="O238" s="159"/>
      <c r="P238" s="159"/>
      <c r="Q238" s="159"/>
      <c r="R238" s="18"/>
      <c r="S238" s="18"/>
      <c r="T238" s="18"/>
      <c r="U238" s="18"/>
      <c r="V238" s="18"/>
      <c r="W238" s="18"/>
      <c r="X238" s="18"/>
      <c r="Y238" s="18"/>
      <c r="Z238" s="18"/>
      <c r="AA238" s="75"/>
      <c r="AB238" s="13"/>
      <c r="AC238" s="17"/>
      <c r="AE238" s="10"/>
      <c r="AF238" s="60"/>
    </row>
    <row r="239" spans="1:32" s="4" customFormat="1" ht="12.75">
      <c r="A239" s="46"/>
      <c r="B239" s="7"/>
      <c r="C239" s="15"/>
      <c r="D239" s="15"/>
      <c r="E239" s="159"/>
      <c r="F239" s="159"/>
      <c r="G239" s="159"/>
      <c r="H239" s="159"/>
      <c r="I239" s="159"/>
      <c r="J239" s="159"/>
      <c r="K239" s="159"/>
      <c r="L239" s="159"/>
      <c r="M239" s="159"/>
      <c r="N239" s="159"/>
      <c r="O239" s="159"/>
      <c r="P239" s="159"/>
      <c r="Q239" s="159"/>
      <c r="R239" s="18"/>
      <c r="S239" s="18"/>
      <c r="T239" s="18"/>
      <c r="U239" s="18"/>
      <c r="V239" s="18"/>
      <c r="W239" s="18"/>
      <c r="X239" s="18"/>
      <c r="Y239" s="18"/>
      <c r="Z239" s="18"/>
      <c r="AA239" s="75"/>
      <c r="AB239" s="13"/>
      <c r="AC239" s="17"/>
      <c r="AE239" s="10"/>
      <c r="AF239" s="60"/>
    </row>
    <row r="240" spans="1:32" s="4" customFormat="1" ht="12.75">
      <c r="A240" s="46"/>
      <c r="B240" s="7"/>
      <c r="C240" s="15"/>
      <c r="D240" s="15"/>
      <c r="E240" s="159"/>
      <c r="F240" s="159"/>
      <c r="G240" s="159"/>
      <c r="H240" s="159"/>
      <c r="I240" s="159"/>
      <c r="J240" s="159"/>
      <c r="K240" s="159"/>
      <c r="L240" s="159"/>
      <c r="M240" s="159"/>
      <c r="N240" s="159"/>
      <c r="O240" s="159"/>
      <c r="P240" s="159"/>
      <c r="Q240" s="159"/>
      <c r="R240" s="18"/>
      <c r="S240" s="18"/>
      <c r="T240" s="18"/>
      <c r="U240" s="18"/>
      <c r="V240" s="18"/>
      <c r="W240" s="18"/>
      <c r="X240" s="18"/>
      <c r="Y240" s="18"/>
      <c r="Z240" s="18"/>
      <c r="AA240" s="75"/>
      <c r="AB240" s="13"/>
      <c r="AC240" s="17"/>
      <c r="AE240" s="10"/>
      <c r="AF240" s="60"/>
    </row>
    <row r="241" spans="1:32" s="4" customFormat="1" ht="12.75">
      <c r="A241" s="46"/>
      <c r="B241" s="7"/>
      <c r="C241" s="15"/>
      <c r="D241" s="15"/>
      <c r="E241" s="159"/>
      <c r="F241" s="159"/>
      <c r="G241" s="159"/>
      <c r="H241" s="159"/>
      <c r="I241" s="159"/>
      <c r="J241" s="159"/>
      <c r="K241" s="159"/>
      <c r="L241" s="159"/>
      <c r="M241" s="159"/>
      <c r="N241" s="159"/>
      <c r="O241" s="159"/>
      <c r="P241" s="159"/>
      <c r="Q241" s="159"/>
      <c r="R241" s="18"/>
      <c r="S241" s="18"/>
      <c r="T241" s="18"/>
      <c r="U241" s="18"/>
      <c r="V241" s="18"/>
      <c r="W241" s="18"/>
      <c r="X241" s="18"/>
      <c r="Y241" s="18"/>
      <c r="Z241" s="18"/>
      <c r="AA241" s="75"/>
      <c r="AB241" s="13"/>
      <c r="AC241" s="17"/>
      <c r="AE241" s="10"/>
      <c r="AF241" s="60"/>
    </row>
    <row r="242" spans="1:32" s="4" customFormat="1" ht="12.75">
      <c r="A242" s="46"/>
      <c r="B242" s="7"/>
      <c r="C242" s="15"/>
      <c r="D242" s="15"/>
      <c r="E242" s="159"/>
      <c r="F242" s="159"/>
      <c r="G242" s="159"/>
      <c r="H242" s="159"/>
      <c r="I242" s="159"/>
      <c r="J242" s="159"/>
      <c r="K242" s="159"/>
      <c r="L242" s="159"/>
      <c r="M242" s="159"/>
      <c r="N242" s="159"/>
      <c r="O242" s="159"/>
      <c r="P242" s="159"/>
      <c r="Q242" s="159"/>
      <c r="R242" s="18"/>
      <c r="S242" s="18"/>
      <c r="T242" s="18"/>
      <c r="U242" s="18"/>
      <c r="V242" s="18"/>
      <c r="W242" s="18"/>
      <c r="X242" s="18"/>
      <c r="Y242" s="18"/>
      <c r="Z242" s="18"/>
      <c r="AA242" s="75"/>
      <c r="AB242" s="13"/>
      <c r="AC242" s="17"/>
      <c r="AE242" s="10"/>
      <c r="AF242" s="60"/>
    </row>
    <row r="243" spans="1:32" s="4" customFormat="1" ht="12.75">
      <c r="A243" s="46"/>
      <c r="B243" s="7"/>
      <c r="C243" s="15"/>
      <c r="D243" s="15"/>
      <c r="E243" s="159"/>
      <c r="F243" s="159"/>
      <c r="G243" s="159"/>
      <c r="H243" s="159"/>
      <c r="I243" s="159"/>
      <c r="J243" s="159"/>
      <c r="K243" s="159"/>
      <c r="L243" s="159"/>
      <c r="M243" s="159"/>
      <c r="N243" s="159"/>
      <c r="O243" s="159"/>
      <c r="P243" s="159"/>
      <c r="Q243" s="159"/>
      <c r="R243" s="18"/>
      <c r="S243" s="18"/>
      <c r="T243" s="18"/>
      <c r="U243" s="18"/>
      <c r="V243" s="18"/>
      <c r="W243" s="18"/>
      <c r="X243" s="18"/>
      <c r="Y243" s="18"/>
      <c r="Z243" s="18"/>
      <c r="AA243" s="75"/>
      <c r="AB243" s="13"/>
      <c r="AC243" s="17"/>
      <c r="AE243" s="10"/>
      <c r="AF243" s="60"/>
    </row>
    <row r="244" spans="1:32" s="4" customFormat="1" ht="12.75">
      <c r="A244" s="46"/>
      <c r="B244" s="7"/>
      <c r="C244" s="15"/>
      <c r="D244" s="15"/>
      <c r="E244" s="159"/>
      <c r="F244" s="159"/>
      <c r="G244" s="159"/>
      <c r="H244" s="159"/>
      <c r="I244" s="159"/>
      <c r="J244" s="159"/>
      <c r="K244" s="159"/>
      <c r="L244" s="159"/>
      <c r="M244" s="159"/>
      <c r="N244" s="159"/>
      <c r="O244" s="159"/>
      <c r="P244" s="159"/>
      <c r="Q244" s="159"/>
      <c r="R244" s="18"/>
      <c r="S244" s="18"/>
      <c r="T244" s="18"/>
      <c r="U244" s="18"/>
      <c r="V244" s="18"/>
      <c r="W244" s="18"/>
      <c r="X244" s="18"/>
      <c r="Y244" s="18"/>
      <c r="Z244" s="18"/>
      <c r="AA244" s="75"/>
      <c r="AB244" s="13"/>
      <c r="AC244" s="17"/>
      <c r="AE244" s="10"/>
      <c r="AF244" s="60"/>
    </row>
    <row r="245" spans="1:32" s="4" customFormat="1" ht="12.75">
      <c r="A245" s="46"/>
      <c r="B245" s="7"/>
      <c r="C245" s="15"/>
      <c r="D245" s="15"/>
      <c r="E245" s="159"/>
      <c r="F245" s="159"/>
      <c r="G245" s="159"/>
      <c r="H245" s="159"/>
      <c r="I245" s="159"/>
      <c r="J245" s="159"/>
      <c r="K245" s="159"/>
      <c r="L245" s="159"/>
      <c r="M245" s="159"/>
      <c r="N245" s="159"/>
      <c r="O245" s="159"/>
      <c r="P245" s="159"/>
      <c r="Q245" s="159"/>
      <c r="R245" s="18"/>
      <c r="S245" s="18"/>
      <c r="T245" s="18"/>
      <c r="U245" s="18"/>
      <c r="V245" s="18"/>
      <c r="W245" s="18"/>
      <c r="X245" s="18"/>
      <c r="Y245" s="18"/>
      <c r="Z245" s="18"/>
      <c r="AA245" s="75"/>
      <c r="AB245" s="13"/>
      <c r="AC245" s="17"/>
      <c r="AE245" s="10"/>
      <c r="AF245" s="60"/>
    </row>
    <row r="246" spans="1:32" s="4" customFormat="1" ht="12.75">
      <c r="A246" s="46"/>
      <c r="B246" s="7"/>
      <c r="C246" s="15"/>
      <c r="D246" s="15"/>
      <c r="E246" s="159"/>
      <c r="F246" s="159"/>
      <c r="G246" s="159"/>
      <c r="H246" s="159"/>
      <c r="I246" s="159"/>
      <c r="J246" s="159"/>
      <c r="K246" s="159"/>
      <c r="L246" s="159"/>
      <c r="M246" s="159"/>
      <c r="N246" s="159"/>
      <c r="O246" s="159"/>
      <c r="P246" s="159"/>
      <c r="Q246" s="159"/>
      <c r="R246" s="18"/>
      <c r="S246" s="18"/>
      <c r="T246" s="18"/>
      <c r="U246" s="18"/>
      <c r="V246" s="18"/>
      <c r="W246" s="18"/>
      <c r="X246" s="18"/>
      <c r="Y246" s="18"/>
      <c r="Z246" s="18"/>
      <c r="AA246" s="75"/>
      <c r="AB246" s="13"/>
      <c r="AC246" s="17"/>
      <c r="AE246" s="10"/>
      <c r="AF246" s="60"/>
    </row>
    <row r="247" spans="1:32" s="4" customFormat="1" ht="12.75">
      <c r="A247" s="46"/>
      <c r="B247" s="7"/>
      <c r="C247" s="15"/>
      <c r="D247" s="15"/>
      <c r="E247" s="159"/>
      <c r="F247" s="159"/>
      <c r="G247" s="159"/>
      <c r="H247" s="159"/>
      <c r="I247" s="159"/>
      <c r="J247" s="159"/>
      <c r="K247" s="159"/>
      <c r="L247" s="159"/>
      <c r="M247" s="159"/>
      <c r="N247" s="159"/>
      <c r="O247" s="159"/>
      <c r="P247" s="159"/>
      <c r="Q247" s="159"/>
      <c r="R247" s="18"/>
      <c r="S247" s="18"/>
      <c r="T247" s="18"/>
      <c r="U247" s="18"/>
      <c r="V247" s="18"/>
      <c r="W247" s="18"/>
      <c r="X247" s="18"/>
      <c r="Y247" s="18"/>
      <c r="Z247" s="18"/>
      <c r="AA247" s="75"/>
      <c r="AB247" s="13"/>
      <c r="AC247" s="17"/>
      <c r="AE247" s="10"/>
      <c r="AF247" s="60"/>
    </row>
    <row r="248" spans="1:32" s="4" customFormat="1" ht="12.75">
      <c r="A248" s="46"/>
      <c r="B248" s="7"/>
      <c r="C248" s="15"/>
      <c r="D248" s="15"/>
      <c r="E248" s="159"/>
      <c r="F248" s="159"/>
      <c r="G248" s="159"/>
      <c r="H248" s="159"/>
      <c r="I248" s="159"/>
      <c r="J248" s="159"/>
      <c r="K248" s="159"/>
      <c r="L248" s="159"/>
      <c r="M248" s="159"/>
      <c r="N248" s="159"/>
      <c r="O248" s="159"/>
      <c r="P248" s="159"/>
      <c r="Q248" s="159"/>
      <c r="R248" s="18"/>
      <c r="S248" s="18"/>
      <c r="T248" s="18"/>
      <c r="U248" s="18"/>
      <c r="V248" s="18"/>
      <c r="W248" s="18"/>
      <c r="X248" s="18"/>
      <c r="Y248" s="18"/>
      <c r="Z248" s="18"/>
      <c r="AA248" s="75"/>
      <c r="AB248" s="13"/>
      <c r="AC248" s="17"/>
      <c r="AE248" s="10"/>
      <c r="AF248" s="60"/>
    </row>
    <row r="249" spans="1:32" s="4" customFormat="1" ht="12.75">
      <c r="A249" s="46"/>
      <c r="B249" s="7"/>
      <c r="C249" s="15"/>
      <c r="D249" s="15"/>
      <c r="E249" s="159"/>
      <c r="F249" s="159"/>
      <c r="G249" s="159"/>
      <c r="H249" s="159"/>
      <c r="I249" s="159"/>
      <c r="J249" s="159"/>
      <c r="K249" s="159"/>
      <c r="L249" s="159"/>
      <c r="M249" s="159"/>
      <c r="N249" s="159"/>
      <c r="O249" s="159"/>
      <c r="P249" s="159"/>
      <c r="Q249" s="159"/>
      <c r="R249" s="18"/>
      <c r="S249" s="18"/>
      <c r="T249" s="18"/>
      <c r="U249" s="18"/>
      <c r="V249" s="18"/>
      <c r="W249" s="18"/>
      <c r="X249" s="18"/>
      <c r="Y249" s="18"/>
      <c r="Z249" s="18"/>
      <c r="AA249" s="75"/>
      <c r="AB249" s="13"/>
      <c r="AC249" s="17"/>
      <c r="AE249" s="10"/>
      <c r="AF249" s="60"/>
    </row>
    <row r="250" spans="1:32" s="4" customFormat="1" ht="12.75">
      <c r="A250" s="46"/>
      <c r="B250" s="7"/>
      <c r="C250" s="15"/>
      <c r="D250" s="15"/>
      <c r="E250" s="159"/>
      <c r="F250" s="159"/>
      <c r="G250" s="159"/>
      <c r="H250" s="159"/>
      <c r="I250" s="159"/>
      <c r="J250" s="159"/>
      <c r="K250" s="159"/>
      <c r="L250" s="159"/>
      <c r="M250" s="159"/>
      <c r="N250" s="159"/>
      <c r="O250" s="159"/>
      <c r="P250" s="159"/>
      <c r="Q250" s="159"/>
      <c r="R250" s="18"/>
      <c r="S250" s="18"/>
      <c r="T250" s="18"/>
      <c r="U250" s="18"/>
      <c r="V250" s="18"/>
      <c r="W250" s="18"/>
      <c r="X250" s="18"/>
      <c r="Y250" s="18"/>
      <c r="Z250" s="18"/>
      <c r="AA250" s="75"/>
      <c r="AB250" s="13"/>
      <c r="AC250" s="17"/>
      <c r="AE250" s="10"/>
      <c r="AF250" s="60"/>
    </row>
    <row r="251" spans="1:32" s="4" customFormat="1" ht="12.75">
      <c r="A251" s="46"/>
      <c r="B251" s="7"/>
      <c r="C251" s="15"/>
      <c r="D251" s="15"/>
      <c r="E251" s="159"/>
      <c r="F251" s="159"/>
      <c r="G251" s="159"/>
      <c r="H251" s="159"/>
      <c r="I251" s="159"/>
      <c r="J251" s="159"/>
      <c r="K251" s="159"/>
      <c r="L251" s="159"/>
      <c r="M251" s="159"/>
      <c r="N251" s="159"/>
      <c r="O251" s="159"/>
      <c r="P251" s="159"/>
      <c r="Q251" s="159"/>
      <c r="R251" s="18"/>
      <c r="S251" s="18"/>
      <c r="T251" s="18"/>
      <c r="U251" s="18"/>
      <c r="V251" s="18"/>
      <c r="W251" s="18"/>
      <c r="X251" s="18"/>
      <c r="Y251" s="18"/>
      <c r="Z251" s="18"/>
      <c r="AA251" s="75"/>
      <c r="AB251" s="13"/>
      <c r="AC251" s="17"/>
      <c r="AE251" s="10"/>
      <c r="AF251" s="60"/>
    </row>
    <row r="252" spans="1:32" s="4" customFormat="1" ht="12.75">
      <c r="A252" s="46"/>
      <c r="B252" s="7"/>
      <c r="C252" s="15"/>
      <c r="D252" s="15"/>
      <c r="E252" s="159"/>
      <c r="F252" s="159"/>
      <c r="G252" s="159"/>
      <c r="H252" s="159"/>
      <c r="I252" s="159"/>
      <c r="J252" s="159"/>
      <c r="K252" s="159"/>
      <c r="L252" s="159"/>
      <c r="M252" s="159"/>
      <c r="N252" s="159"/>
      <c r="O252" s="159"/>
      <c r="P252" s="159"/>
      <c r="Q252" s="159"/>
      <c r="R252" s="18"/>
      <c r="S252" s="18"/>
      <c r="T252" s="18"/>
      <c r="U252" s="18"/>
      <c r="V252" s="18"/>
      <c r="W252" s="18"/>
      <c r="X252" s="18"/>
      <c r="Y252" s="18"/>
      <c r="Z252" s="18"/>
      <c r="AA252" s="75"/>
      <c r="AB252" s="13"/>
      <c r="AC252" s="17"/>
      <c r="AE252" s="10"/>
      <c r="AF252" s="60"/>
    </row>
    <row r="253" spans="1:32" s="4" customFormat="1" ht="12.75">
      <c r="A253" s="46"/>
      <c r="B253" s="7"/>
      <c r="C253" s="15"/>
      <c r="D253" s="15"/>
      <c r="E253" s="159"/>
      <c r="F253" s="159"/>
      <c r="G253" s="159"/>
      <c r="H253" s="159"/>
      <c r="I253" s="159"/>
      <c r="J253" s="159"/>
      <c r="K253" s="159"/>
      <c r="L253" s="159"/>
      <c r="M253" s="159"/>
      <c r="N253" s="159"/>
      <c r="O253" s="159"/>
      <c r="P253" s="159"/>
      <c r="Q253" s="159"/>
      <c r="R253" s="18"/>
      <c r="S253" s="18"/>
      <c r="T253" s="18"/>
      <c r="U253" s="18"/>
      <c r="V253" s="18"/>
      <c r="W253" s="18"/>
      <c r="X253" s="18"/>
      <c r="Y253" s="18"/>
      <c r="Z253" s="18"/>
      <c r="AA253" s="75"/>
      <c r="AB253" s="13"/>
      <c r="AC253" s="17"/>
      <c r="AE253" s="10"/>
      <c r="AF253" s="60"/>
    </row>
    <row r="254" spans="1:32" s="4" customFormat="1" ht="12.75">
      <c r="A254" s="46"/>
      <c r="B254" s="7"/>
      <c r="C254" s="15"/>
      <c r="D254" s="15"/>
      <c r="E254" s="159"/>
      <c r="F254" s="159"/>
      <c r="G254" s="159"/>
      <c r="H254" s="159"/>
      <c r="I254" s="159"/>
      <c r="J254" s="159"/>
      <c r="K254" s="159"/>
      <c r="L254" s="159"/>
      <c r="M254" s="159"/>
      <c r="N254" s="159"/>
      <c r="O254" s="159"/>
      <c r="P254" s="159"/>
      <c r="Q254" s="159"/>
      <c r="R254" s="18"/>
      <c r="S254" s="18"/>
      <c r="T254" s="18"/>
      <c r="U254" s="18"/>
      <c r="V254" s="18"/>
      <c r="W254" s="18"/>
      <c r="X254" s="18"/>
      <c r="Y254" s="18"/>
      <c r="Z254" s="18"/>
      <c r="AA254" s="75"/>
      <c r="AB254" s="13"/>
      <c r="AC254" s="17"/>
      <c r="AE254" s="10"/>
      <c r="AF254" s="60"/>
    </row>
    <row r="255" spans="1:32" s="4" customFormat="1" ht="12.75">
      <c r="A255" s="46"/>
      <c r="B255" s="7"/>
      <c r="C255" s="15"/>
      <c r="D255" s="15"/>
      <c r="E255" s="159"/>
      <c r="F255" s="159"/>
      <c r="G255" s="159"/>
      <c r="H255" s="159"/>
      <c r="I255" s="159"/>
      <c r="J255" s="159"/>
      <c r="K255" s="159"/>
      <c r="L255" s="159"/>
      <c r="M255" s="159"/>
      <c r="N255" s="159"/>
      <c r="O255" s="159"/>
      <c r="P255" s="159"/>
      <c r="Q255" s="159"/>
      <c r="R255" s="18"/>
      <c r="S255" s="18"/>
      <c r="T255" s="18"/>
      <c r="U255" s="18"/>
      <c r="V255" s="18"/>
      <c r="W255" s="18"/>
      <c r="X255" s="18"/>
      <c r="Y255" s="18"/>
      <c r="Z255" s="18"/>
      <c r="AA255" s="75"/>
      <c r="AB255" s="13"/>
      <c r="AC255" s="17"/>
      <c r="AE255" s="10"/>
      <c r="AF255" s="60"/>
    </row>
    <row r="256" spans="1:32" s="4" customFormat="1" ht="12.75">
      <c r="A256" s="46"/>
      <c r="B256" s="7"/>
      <c r="C256" s="15"/>
      <c r="D256" s="15"/>
      <c r="E256" s="159"/>
      <c r="F256" s="159"/>
      <c r="G256" s="159"/>
      <c r="H256" s="159"/>
      <c r="I256" s="159"/>
      <c r="J256" s="159"/>
      <c r="K256" s="159"/>
      <c r="L256" s="159"/>
      <c r="M256" s="159"/>
      <c r="N256" s="159"/>
      <c r="O256" s="159"/>
      <c r="P256" s="159"/>
      <c r="Q256" s="159"/>
      <c r="R256" s="18"/>
      <c r="S256" s="18"/>
      <c r="T256" s="18"/>
      <c r="U256" s="18"/>
      <c r="V256" s="18"/>
      <c r="W256" s="18"/>
      <c r="X256" s="18"/>
      <c r="Y256" s="18"/>
      <c r="Z256" s="18"/>
      <c r="AA256" s="75"/>
      <c r="AB256" s="13"/>
      <c r="AC256" s="17"/>
      <c r="AE256" s="10"/>
      <c r="AF256" s="60"/>
    </row>
    <row r="257" spans="1:32" s="4" customFormat="1" ht="12.75">
      <c r="A257" s="46"/>
      <c r="B257" s="7"/>
      <c r="C257" s="15"/>
      <c r="D257" s="15"/>
      <c r="E257" s="159"/>
      <c r="F257" s="159"/>
      <c r="G257" s="159"/>
      <c r="H257" s="159"/>
      <c r="I257" s="159"/>
      <c r="J257" s="159"/>
      <c r="K257" s="159"/>
      <c r="L257" s="159"/>
      <c r="M257" s="159"/>
      <c r="N257" s="159"/>
      <c r="O257" s="159"/>
      <c r="P257" s="159"/>
      <c r="Q257" s="159"/>
      <c r="R257" s="18"/>
      <c r="S257" s="18"/>
      <c r="T257" s="18"/>
      <c r="U257" s="18"/>
      <c r="V257" s="18"/>
      <c r="W257" s="18"/>
      <c r="X257" s="18"/>
      <c r="Y257" s="18"/>
      <c r="Z257" s="18"/>
      <c r="AA257" s="75"/>
      <c r="AB257" s="13"/>
      <c r="AC257" s="17"/>
      <c r="AE257" s="10"/>
      <c r="AF257" s="60"/>
    </row>
    <row r="258" spans="1:32" s="4" customFormat="1" ht="12.75">
      <c r="A258" s="46"/>
      <c r="B258" s="7"/>
      <c r="C258" s="15"/>
      <c r="D258" s="15"/>
      <c r="E258" s="159"/>
      <c r="F258" s="159"/>
      <c r="G258" s="159"/>
      <c r="H258" s="159"/>
      <c r="I258" s="159"/>
      <c r="J258" s="159"/>
      <c r="K258" s="159"/>
      <c r="L258" s="159"/>
      <c r="M258" s="159"/>
      <c r="N258" s="159"/>
      <c r="O258" s="159"/>
      <c r="P258" s="159"/>
      <c r="Q258" s="159"/>
      <c r="R258" s="18"/>
      <c r="S258" s="18"/>
      <c r="T258" s="18"/>
      <c r="U258" s="18"/>
      <c r="V258" s="18"/>
      <c r="W258" s="18"/>
      <c r="X258" s="18"/>
      <c r="Y258" s="18"/>
      <c r="Z258" s="18"/>
      <c r="AA258" s="75"/>
      <c r="AB258" s="13"/>
      <c r="AC258" s="17"/>
      <c r="AE258" s="10"/>
      <c r="AF258" s="60"/>
    </row>
    <row r="259" spans="1:17" ht="12.75">
      <c r="A259" s="46"/>
      <c r="B259" s="7"/>
      <c r="E259" s="159"/>
      <c r="F259" s="159"/>
      <c r="G259" s="159"/>
      <c r="H259" s="159"/>
      <c r="I259" s="159"/>
      <c r="J259" s="159"/>
      <c r="K259" s="159"/>
      <c r="L259" s="159"/>
      <c r="M259" s="159"/>
      <c r="N259" s="159"/>
      <c r="O259" s="159"/>
      <c r="P259" s="159"/>
      <c r="Q259" s="159"/>
    </row>
    <row r="260" spans="5:17" ht="12.75">
      <c r="E260" s="159"/>
      <c r="F260" s="159"/>
      <c r="G260" s="159"/>
      <c r="H260" s="159"/>
      <c r="I260" s="159"/>
      <c r="J260" s="159"/>
      <c r="K260" s="159"/>
      <c r="L260" s="159"/>
      <c r="M260" s="159"/>
      <c r="N260" s="159"/>
      <c r="O260" s="159"/>
      <c r="P260" s="159"/>
      <c r="Q260" s="159"/>
    </row>
    <row r="261" spans="5:17" ht="12.75">
      <c r="E261" s="159"/>
      <c r="F261" s="159"/>
      <c r="G261" s="159"/>
      <c r="H261" s="159"/>
      <c r="I261" s="159"/>
      <c r="J261" s="159"/>
      <c r="K261" s="159"/>
      <c r="L261" s="159"/>
      <c r="M261" s="159"/>
      <c r="N261" s="159"/>
      <c r="O261" s="159"/>
      <c r="P261" s="159"/>
      <c r="Q261" s="159"/>
    </row>
    <row r="262" spans="5:17" ht="12.75">
      <c r="E262" s="159"/>
      <c r="F262" s="159"/>
      <c r="G262" s="159"/>
      <c r="H262" s="159"/>
      <c r="I262" s="159"/>
      <c r="J262" s="159"/>
      <c r="K262" s="159"/>
      <c r="L262" s="159"/>
      <c r="M262" s="159"/>
      <c r="N262" s="159"/>
      <c r="O262" s="159"/>
      <c r="P262" s="159"/>
      <c r="Q262" s="159"/>
    </row>
    <row r="263" spans="5:17" ht="12.75">
      <c r="E263" s="159"/>
      <c r="F263" s="159"/>
      <c r="G263" s="159"/>
      <c r="H263" s="159"/>
      <c r="I263" s="159"/>
      <c r="J263" s="159"/>
      <c r="K263" s="159"/>
      <c r="L263" s="159"/>
      <c r="M263" s="159"/>
      <c r="N263" s="159"/>
      <c r="O263" s="159"/>
      <c r="P263" s="159"/>
      <c r="Q263" s="159"/>
    </row>
    <row r="264" spans="5:17" ht="12.75">
      <c r="E264" s="159"/>
      <c r="F264" s="159"/>
      <c r="G264" s="159"/>
      <c r="H264" s="159"/>
      <c r="I264" s="159"/>
      <c r="J264" s="159"/>
      <c r="K264" s="159"/>
      <c r="L264" s="159"/>
      <c r="M264" s="159"/>
      <c r="N264" s="159"/>
      <c r="O264" s="159"/>
      <c r="P264" s="159"/>
      <c r="Q264" s="159"/>
    </row>
    <row r="265" spans="5:17" ht="12.75">
      <c r="E265" s="159"/>
      <c r="F265" s="159"/>
      <c r="G265" s="159"/>
      <c r="H265" s="159"/>
      <c r="I265" s="159"/>
      <c r="J265" s="159"/>
      <c r="K265" s="159"/>
      <c r="L265" s="159"/>
      <c r="M265" s="159"/>
      <c r="N265" s="159"/>
      <c r="O265" s="159"/>
      <c r="P265" s="159"/>
      <c r="Q265" s="159"/>
    </row>
    <row r="266" spans="5:17" ht="12.75">
      <c r="E266" s="159"/>
      <c r="F266" s="159"/>
      <c r="G266" s="159"/>
      <c r="H266" s="159"/>
      <c r="I266" s="159"/>
      <c r="J266" s="159"/>
      <c r="K266" s="159"/>
      <c r="L266" s="159"/>
      <c r="M266" s="159"/>
      <c r="N266" s="159"/>
      <c r="O266" s="159"/>
      <c r="P266" s="159"/>
      <c r="Q266" s="159"/>
    </row>
    <row r="267" spans="5:17" ht="12.75">
      <c r="E267" s="159"/>
      <c r="F267" s="159"/>
      <c r="G267" s="159"/>
      <c r="H267" s="159"/>
      <c r="I267" s="159"/>
      <c r="J267" s="159"/>
      <c r="K267" s="159"/>
      <c r="L267" s="159"/>
      <c r="M267" s="159"/>
      <c r="N267" s="159"/>
      <c r="O267" s="159"/>
      <c r="P267" s="159"/>
      <c r="Q267" s="159"/>
    </row>
    <row r="268" spans="5:17" ht="12.75">
      <c r="E268" s="159"/>
      <c r="F268" s="159"/>
      <c r="G268" s="159"/>
      <c r="H268" s="159"/>
      <c r="I268" s="159"/>
      <c r="J268" s="159"/>
      <c r="K268" s="159"/>
      <c r="L268" s="159"/>
      <c r="M268" s="159"/>
      <c r="N268" s="159"/>
      <c r="O268" s="159"/>
      <c r="P268" s="159"/>
      <c r="Q268" s="159"/>
    </row>
    <row r="269" spans="5:17" ht="12.75">
      <c r="E269" s="159"/>
      <c r="F269" s="159"/>
      <c r="G269" s="159"/>
      <c r="H269" s="159"/>
      <c r="I269" s="159"/>
      <c r="J269" s="159"/>
      <c r="K269" s="159"/>
      <c r="L269" s="159"/>
      <c r="M269" s="159"/>
      <c r="N269" s="159"/>
      <c r="O269" s="159"/>
      <c r="P269" s="159"/>
      <c r="Q269" s="159"/>
    </row>
    <row r="270" spans="5:17" ht="12.75">
      <c r="E270" s="159"/>
      <c r="F270" s="159"/>
      <c r="G270" s="159"/>
      <c r="H270" s="159"/>
      <c r="I270" s="159"/>
      <c r="J270" s="159"/>
      <c r="K270" s="159"/>
      <c r="L270" s="159"/>
      <c r="M270" s="159"/>
      <c r="N270" s="159"/>
      <c r="O270" s="159"/>
      <c r="P270" s="159"/>
      <c r="Q270" s="159"/>
    </row>
    <row r="271" spans="5:17" ht="12.75">
      <c r="E271" s="159"/>
      <c r="F271" s="159"/>
      <c r="G271" s="159"/>
      <c r="H271" s="159"/>
      <c r="I271" s="159"/>
      <c r="J271" s="159"/>
      <c r="K271" s="159"/>
      <c r="L271" s="159"/>
      <c r="M271" s="159"/>
      <c r="N271" s="159"/>
      <c r="O271" s="159"/>
      <c r="P271" s="159"/>
      <c r="Q271" s="159"/>
    </row>
    <row r="272" spans="5:17" ht="12.75">
      <c r="E272" s="159"/>
      <c r="F272" s="159"/>
      <c r="G272" s="159"/>
      <c r="H272" s="159"/>
      <c r="I272" s="159"/>
      <c r="J272" s="159"/>
      <c r="K272" s="159"/>
      <c r="L272" s="159"/>
      <c r="M272" s="159"/>
      <c r="N272" s="159"/>
      <c r="O272" s="159"/>
      <c r="P272" s="159"/>
      <c r="Q272" s="159"/>
    </row>
    <row r="273" spans="5:17" ht="12.75">
      <c r="E273" s="159"/>
      <c r="F273" s="159"/>
      <c r="G273" s="159"/>
      <c r="H273" s="159"/>
      <c r="I273" s="159"/>
      <c r="J273" s="159"/>
      <c r="K273" s="159"/>
      <c r="L273" s="159"/>
      <c r="M273" s="159"/>
      <c r="N273" s="159"/>
      <c r="O273" s="159"/>
      <c r="P273" s="159"/>
      <c r="Q273" s="159"/>
    </row>
    <row r="274" spans="5:17" ht="12.75">
      <c r="E274" s="159"/>
      <c r="F274" s="159"/>
      <c r="G274" s="159"/>
      <c r="H274" s="159"/>
      <c r="I274" s="159"/>
      <c r="J274" s="159"/>
      <c r="K274" s="159"/>
      <c r="L274" s="159"/>
      <c r="M274" s="159"/>
      <c r="N274" s="159"/>
      <c r="O274" s="159"/>
      <c r="P274" s="159"/>
      <c r="Q274" s="159"/>
    </row>
    <row r="275" spans="5:17" ht="12.75">
      <c r="E275" s="159"/>
      <c r="F275" s="159"/>
      <c r="G275" s="159"/>
      <c r="H275" s="159"/>
      <c r="I275" s="159"/>
      <c r="J275" s="159"/>
      <c r="K275" s="159"/>
      <c r="L275" s="159"/>
      <c r="M275" s="159"/>
      <c r="N275" s="159"/>
      <c r="O275" s="159"/>
      <c r="P275" s="159"/>
      <c r="Q275" s="159"/>
    </row>
    <row r="276" spans="5:17" ht="12.75">
      <c r="E276" s="159"/>
      <c r="F276" s="159"/>
      <c r="G276" s="159"/>
      <c r="H276" s="159"/>
      <c r="I276" s="159"/>
      <c r="J276" s="159"/>
      <c r="K276" s="159"/>
      <c r="L276" s="159"/>
      <c r="M276" s="159"/>
      <c r="N276" s="159"/>
      <c r="O276" s="159"/>
      <c r="P276" s="159"/>
      <c r="Q276" s="159"/>
    </row>
    <row r="277" spans="5:17" ht="12.75">
      <c r="E277" s="159"/>
      <c r="F277" s="159"/>
      <c r="G277" s="159"/>
      <c r="H277" s="159"/>
      <c r="I277" s="159"/>
      <c r="J277" s="159"/>
      <c r="K277" s="159"/>
      <c r="L277" s="159"/>
      <c r="M277" s="159"/>
      <c r="N277" s="159"/>
      <c r="O277" s="159"/>
      <c r="P277" s="159"/>
      <c r="Q277" s="159"/>
    </row>
    <row r="278" spans="5:17" ht="12.75">
      <c r="E278" s="159"/>
      <c r="F278" s="159"/>
      <c r="G278" s="159"/>
      <c r="H278" s="159"/>
      <c r="I278" s="159"/>
      <c r="J278" s="159"/>
      <c r="K278" s="159"/>
      <c r="L278" s="159"/>
      <c r="M278" s="159"/>
      <c r="N278" s="159"/>
      <c r="O278" s="159"/>
      <c r="P278" s="159"/>
      <c r="Q278" s="159"/>
    </row>
    <row r="279" spans="5:17" ht="12.75">
      <c r="E279" s="159"/>
      <c r="F279" s="159"/>
      <c r="G279" s="159"/>
      <c r="H279" s="159"/>
      <c r="I279" s="159"/>
      <c r="J279" s="159"/>
      <c r="K279" s="159"/>
      <c r="L279" s="159"/>
      <c r="M279" s="159"/>
      <c r="N279" s="159"/>
      <c r="O279" s="159"/>
      <c r="P279" s="159"/>
      <c r="Q279" s="159"/>
    </row>
    <row r="280" spans="5:17" ht="12.75">
      <c r="E280" s="159"/>
      <c r="F280" s="159"/>
      <c r="G280" s="159"/>
      <c r="H280" s="159"/>
      <c r="I280" s="159"/>
      <c r="J280" s="159"/>
      <c r="K280" s="159"/>
      <c r="L280" s="159"/>
      <c r="M280" s="159"/>
      <c r="N280" s="159"/>
      <c r="O280" s="159"/>
      <c r="P280" s="159"/>
      <c r="Q280" s="159"/>
    </row>
    <row r="281" spans="5:17" ht="12.75">
      <c r="E281" s="159"/>
      <c r="F281" s="159"/>
      <c r="G281" s="159"/>
      <c r="H281" s="159"/>
      <c r="I281" s="159"/>
      <c r="J281" s="159"/>
      <c r="K281" s="159"/>
      <c r="L281" s="159"/>
      <c r="M281" s="159"/>
      <c r="N281" s="159"/>
      <c r="O281" s="159"/>
      <c r="P281" s="159"/>
      <c r="Q281" s="159"/>
    </row>
    <row r="282" spans="5:17" ht="12.75">
      <c r="E282" s="159"/>
      <c r="F282" s="159"/>
      <c r="G282" s="159"/>
      <c r="H282" s="159"/>
      <c r="I282" s="159"/>
      <c r="J282" s="159"/>
      <c r="K282" s="159"/>
      <c r="L282" s="159"/>
      <c r="M282" s="159"/>
      <c r="N282" s="159"/>
      <c r="O282" s="159"/>
      <c r="P282" s="159"/>
      <c r="Q282" s="159"/>
    </row>
    <row r="283" spans="5:17" ht="12.75">
      <c r="E283" s="159"/>
      <c r="F283" s="159"/>
      <c r="G283" s="159"/>
      <c r="H283" s="159"/>
      <c r="I283" s="159"/>
      <c r="J283" s="159"/>
      <c r="K283" s="159"/>
      <c r="L283" s="159"/>
      <c r="M283" s="159"/>
      <c r="N283" s="159"/>
      <c r="O283" s="159"/>
      <c r="P283" s="159"/>
      <c r="Q283" s="159"/>
    </row>
    <row r="284" spans="5:17" ht="12.75">
      <c r="E284" s="159"/>
      <c r="F284" s="159"/>
      <c r="G284" s="159"/>
      <c r="H284" s="159"/>
      <c r="I284" s="159"/>
      <c r="J284" s="159"/>
      <c r="K284" s="159"/>
      <c r="L284" s="159"/>
      <c r="M284" s="159"/>
      <c r="N284" s="159"/>
      <c r="O284" s="159"/>
      <c r="P284" s="159"/>
      <c r="Q284" s="159"/>
    </row>
    <row r="285" spans="5:17" ht="12.75">
      <c r="E285" s="159"/>
      <c r="F285" s="159"/>
      <c r="G285" s="159"/>
      <c r="H285" s="159"/>
      <c r="I285" s="159"/>
      <c r="J285" s="159"/>
      <c r="K285" s="159"/>
      <c r="L285" s="159"/>
      <c r="M285" s="159"/>
      <c r="N285" s="159"/>
      <c r="O285" s="159"/>
      <c r="P285" s="159"/>
      <c r="Q285" s="159"/>
    </row>
    <row r="286" spans="5:17" ht="12.75">
      <c r="E286" s="159"/>
      <c r="F286" s="159"/>
      <c r="G286" s="159"/>
      <c r="H286" s="159"/>
      <c r="I286" s="159"/>
      <c r="J286" s="159"/>
      <c r="K286" s="159"/>
      <c r="L286" s="159"/>
      <c r="M286" s="159"/>
      <c r="N286" s="159"/>
      <c r="O286" s="159"/>
      <c r="P286" s="159"/>
      <c r="Q286" s="159"/>
    </row>
    <row r="287" spans="5:17" ht="12.75">
      <c r="E287" s="159"/>
      <c r="F287" s="159"/>
      <c r="G287" s="159"/>
      <c r="H287" s="159"/>
      <c r="I287" s="159"/>
      <c r="J287" s="159"/>
      <c r="K287" s="159"/>
      <c r="L287" s="159"/>
      <c r="M287" s="159"/>
      <c r="N287" s="159"/>
      <c r="O287" s="159"/>
      <c r="P287" s="159"/>
      <c r="Q287" s="159"/>
    </row>
    <row r="288" spans="5:17" ht="12.75">
      <c r="E288" s="159"/>
      <c r="F288" s="159"/>
      <c r="G288" s="159"/>
      <c r="H288" s="159"/>
      <c r="I288" s="159"/>
      <c r="J288" s="159"/>
      <c r="K288" s="159"/>
      <c r="L288" s="159"/>
      <c r="M288" s="159"/>
      <c r="N288" s="159"/>
      <c r="O288" s="159"/>
      <c r="P288" s="159"/>
      <c r="Q288" s="159"/>
    </row>
    <row r="289" spans="5:17" ht="12.75">
      <c r="E289" s="159"/>
      <c r="F289" s="159"/>
      <c r="G289" s="159"/>
      <c r="H289" s="159"/>
      <c r="I289" s="159"/>
      <c r="J289" s="159"/>
      <c r="K289" s="159"/>
      <c r="L289" s="159"/>
      <c r="M289" s="159"/>
      <c r="N289" s="159"/>
      <c r="O289" s="159"/>
      <c r="P289" s="159"/>
      <c r="Q289" s="159"/>
    </row>
    <row r="290" spans="5:17" ht="12.75">
      <c r="E290" s="159"/>
      <c r="F290" s="159"/>
      <c r="G290" s="159"/>
      <c r="H290" s="159"/>
      <c r="I290" s="159"/>
      <c r="J290" s="159"/>
      <c r="K290" s="159"/>
      <c r="L290" s="159"/>
      <c r="M290" s="159"/>
      <c r="N290" s="159"/>
      <c r="O290" s="159"/>
      <c r="P290" s="159"/>
      <c r="Q290" s="159"/>
    </row>
    <row r="291" spans="5:17" ht="12.75">
      <c r="E291" s="159"/>
      <c r="F291" s="159"/>
      <c r="G291" s="159"/>
      <c r="H291" s="159"/>
      <c r="I291" s="159"/>
      <c r="J291" s="159"/>
      <c r="K291" s="159"/>
      <c r="L291" s="159"/>
      <c r="M291" s="159"/>
      <c r="N291" s="159"/>
      <c r="O291" s="159"/>
      <c r="P291" s="159"/>
      <c r="Q291" s="159"/>
    </row>
    <row r="292" spans="5:17" ht="12.75">
      <c r="E292" s="159"/>
      <c r="F292" s="159"/>
      <c r="G292" s="159"/>
      <c r="H292" s="159"/>
      <c r="I292" s="159"/>
      <c r="J292" s="159"/>
      <c r="K292" s="159"/>
      <c r="L292" s="159"/>
      <c r="M292" s="159"/>
      <c r="N292" s="159"/>
      <c r="O292" s="159"/>
      <c r="P292" s="159"/>
      <c r="Q292" s="159"/>
    </row>
    <row r="293" spans="5:17" ht="12.75">
      <c r="E293" s="159"/>
      <c r="F293" s="159"/>
      <c r="G293" s="159"/>
      <c r="H293" s="159"/>
      <c r="I293" s="159"/>
      <c r="J293" s="159"/>
      <c r="K293" s="159"/>
      <c r="L293" s="159"/>
      <c r="M293" s="159"/>
      <c r="N293" s="159"/>
      <c r="O293" s="159"/>
      <c r="P293" s="159"/>
      <c r="Q293" s="159"/>
    </row>
    <row r="294" spans="5:17" ht="12.75">
      <c r="E294" s="159"/>
      <c r="F294" s="159"/>
      <c r="G294" s="159"/>
      <c r="H294" s="159"/>
      <c r="I294" s="159"/>
      <c r="J294" s="159"/>
      <c r="K294" s="159"/>
      <c r="L294" s="159"/>
      <c r="M294" s="159"/>
      <c r="N294" s="159"/>
      <c r="O294" s="159"/>
      <c r="P294" s="159"/>
      <c r="Q294" s="159"/>
    </row>
    <row r="295" spans="5:17" ht="12.75">
      <c r="E295" s="159"/>
      <c r="F295" s="159"/>
      <c r="G295" s="159"/>
      <c r="H295" s="159"/>
      <c r="I295" s="159"/>
      <c r="J295" s="159"/>
      <c r="K295" s="159"/>
      <c r="L295" s="159"/>
      <c r="M295" s="159"/>
      <c r="N295" s="159"/>
      <c r="O295" s="159"/>
      <c r="P295" s="159"/>
      <c r="Q295" s="159"/>
    </row>
    <row r="296" spans="5:17" ht="12.75">
      <c r="E296" s="159"/>
      <c r="F296" s="159"/>
      <c r="G296" s="159"/>
      <c r="H296" s="159"/>
      <c r="I296" s="159"/>
      <c r="J296" s="159"/>
      <c r="K296" s="159"/>
      <c r="L296" s="159"/>
      <c r="M296" s="159"/>
      <c r="N296" s="159"/>
      <c r="O296" s="159"/>
      <c r="P296" s="159"/>
      <c r="Q296" s="159"/>
    </row>
    <row r="297" spans="5:17" ht="12.75">
      <c r="E297" s="159"/>
      <c r="F297" s="159"/>
      <c r="G297" s="159"/>
      <c r="H297" s="159"/>
      <c r="I297" s="159"/>
      <c r="J297" s="159"/>
      <c r="K297" s="159"/>
      <c r="L297" s="159"/>
      <c r="M297" s="159"/>
      <c r="N297" s="159"/>
      <c r="O297" s="159"/>
      <c r="P297" s="159"/>
      <c r="Q297" s="159"/>
    </row>
    <row r="298" spans="5:17" ht="12.75">
      <c r="E298" s="159"/>
      <c r="F298" s="159"/>
      <c r="G298" s="159"/>
      <c r="H298" s="159"/>
      <c r="I298" s="159"/>
      <c r="J298" s="159"/>
      <c r="K298" s="159"/>
      <c r="L298" s="159"/>
      <c r="M298" s="159"/>
      <c r="N298" s="159"/>
      <c r="O298" s="159"/>
      <c r="P298" s="159"/>
      <c r="Q298" s="159"/>
    </row>
    <row r="299" spans="5:17" ht="12.75">
      <c r="E299" s="159"/>
      <c r="F299" s="159"/>
      <c r="G299" s="159"/>
      <c r="H299" s="159"/>
      <c r="I299" s="159"/>
      <c r="J299" s="159"/>
      <c r="K299" s="159"/>
      <c r="L299" s="159"/>
      <c r="M299" s="159"/>
      <c r="N299" s="159"/>
      <c r="O299" s="159"/>
      <c r="P299" s="159"/>
      <c r="Q299" s="159"/>
    </row>
    <row r="300" spans="5:17" ht="12.75">
      <c r="E300" s="159"/>
      <c r="F300" s="159"/>
      <c r="G300" s="159"/>
      <c r="H300" s="159"/>
      <c r="I300" s="159"/>
      <c r="J300" s="159"/>
      <c r="K300" s="159"/>
      <c r="L300" s="159"/>
      <c r="M300" s="159"/>
      <c r="N300" s="159"/>
      <c r="O300" s="159"/>
      <c r="P300" s="159"/>
      <c r="Q300" s="159"/>
    </row>
    <row r="301" spans="5:17" ht="12.75">
      <c r="E301" s="159"/>
      <c r="F301" s="159"/>
      <c r="G301" s="159"/>
      <c r="H301" s="159"/>
      <c r="I301" s="159"/>
      <c r="J301" s="159"/>
      <c r="K301" s="159"/>
      <c r="L301" s="159"/>
      <c r="M301" s="159"/>
      <c r="N301" s="159"/>
      <c r="O301" s="159"/>
      <c r="P301" s="159"/>
      <c r="Q301" s="159"/>
    </row>
    <row r="302" spans="5:17" ht="12.75">
      <c r="E302" s="159"/>
      <c r="F302" s="159"/>
      <c r="G302" s="159"/>
      <c r="H302" s="159"/>
      <c r="I302" s="159"/>
      <c r="J302" s="159"/>
      <c r="K302" s="159"/>
      <c r="L302" s="159"/>
      <c r="M302" s="159"/>
      <c r="N302" s="159"/>
      <c r="O302" s="159"/>
      <c r="P302" s="159"/>
      <c r="Q302" s="159"/>
    </row>
    <row r="303" spans="5:17" ht="12.75">
      <c r="E303" s="159"/>
      <c r="F303" s="159"/>
      <c r="G303" s="159"/>
      <c r="H303" s="159"/>
      <c r="I303" s="159"/>
      <c r="J303" s="159"/>
      <c r="K303" s="159"/>
      <c r="L303" s="159"/>
      <c r="M303" s="159"/>
      <c r="N303" s="159"/>
      <c r="O303" s="159"/>
      <c r="P303" s="159"/>
      <c r="Q303" s="159"/>
    </row>
    <row r="304" spans="5:17" ht="12.75">
      <c r="E304" s="159"/>
      <c r="F304" s="159"/>
      <c r="G304" s="159"/>
      <c r="H304" s="159"/>
      <c r="I304" s="159"/>
      <c r="J304" s="159"/>
      <c r="K304" s="159"/>
      <c r="L304" s="159"/>
      <c r="M304" s="159"/>
      <c r="N304" s="159"/>
      <c r="O304" s="159"/>
      <c r="P304" s="159"/>
      <c r="Q304" s="159"/>
    </row>
    <row r="305" spans="5:17" ht="12.75">
      <c r="E305" s="159"/>
      <c r="F305" s="159"/>
      <c r="G305" s="159"/>
      <c r="H305" s="159"/>
      <c r="I305" s="159"/>
      <c r="J305" s="159"/>
      <c r="K305" s="159"/>
      <c r="L305" s="159"/>
      <c r="M305" s="159"/>
      <c r="N305" s="159"/>
      <c r="O305" s="159"/>
      <c r="P305" s="159"/>
      <c r="Q305" s="159"/>
    </row>
    <row r="306" spans="5:17" ht="12.75">
      <c r="E306" s="159"/>
      <c r="F306" s="159"/>
      <c r="G306" s="159"/>
      <c r="H306" s="159"/>
      <c r="I306" s="159"/>
      <c r="J306" s="159"/>
      <c r="K306" s="159"/>
      <c r="L306" s="159"/>
      <c r="M306" s="159"/>
      <c r="N306" s="159"/>
      <c r="O306" s="159"/>
      <c r="P306" s="159"/>
      <c r="Q306" s="159"/>
    </row>
    <row r="307" spans="5:17" ht="12.75">
      <c r="E307" s="159"/>
      <c r="F307" s="159"/>
      <c r="G307" s="159"/>
      <c r="H307" s="159"/>
      <c r="I307" s="159"/>
      <c r="J307" s="159"/>
      <c r="K307" s="159"/>
      <c r="L307" s="159"/>
      <c r="M307" s="159"/>
      <c r="N307" s="159"/>
      <c r="O307" s="159"/>
      <c r="P307" s="159"/>
      <c r="Q307" s="159"/>
    </row>
    <row r="308" spans="5:17" ht="12.75">
      <c r="E308" s="159"/>
      <c r="F308" s="159"/>
      <c r="G308" s="159"/>
      <c r="H308" s="159"/>
      <c r="I308" s="159"/>
      <c r="J308" s="159"/>
      <c r="K308" s="159"/>
      <c r="L308" s="159"/>
      <c r="M308" s="159"/>
      <c r="N308" s="159"/>
      <c r="O308" s="159"/>
      <c r="P308" s="159"/>
      <c r="Q308" s="159"/>
    </row>
    <row r="309" spans="5:17" ht="12.75">
      <c r="E309" s="159"/>
      <c r="F309" s="159"/>
      <c r="G309" s="159"/>
      <c r="H309" s="159"/>
      <c r="I309" s="159"/>
      <c r="J309" s="159"/>
      <c r="K309" s="159"/>
      <c r="L309" s="159"/>
      <c r="M309" s="159"/>
      <c r="N309" s="159"/>
      <c r="O309" s="159"/>
      <c r="P309" s="159"/>
      <c r="Q309" s="159"/>
    </row>
    <row r="310" spans="5:17" ht="12.75">
      <c r="E310" s="159"/>
      <c r="F310" s="159"/>
      <c r="G310" s="159"/>
      <c r="H310" s="159"/>
      <c r="I310" s="159"/>
      <c r="J310" s="159"/>
      <c r="K310" s="159"/>
      <c r="L310" s="159"/>
      <c r="M310" s="159"/>
      <c r="N310" s="159"/>
      <c r="O310" s="159"/>
      <c r="P310" s="159"/>
      <c r="Q310" s="159"/>
    </row>
    <row r="311" spans="5:17" ht="12.75">
      <c r="E311" s="159"/>
      <c r="F311" s="159"/>
      <c r="G311" s="159"/>
      <c r="H311" s="159"/>
      <c r="I311" s="159"/>
      <c r="J311" s="159"/>
      <c r="K311" s="159"/>
      <c r="L311" s="159"/>
      <c r="M311" s="159"/>
      <c r="N311" s="159"/>
      <c r="O311" s="159"/>
      <c r="P311" s="159"/>
      <c r="Q311" s="159"/>
    </row>
    <row r="312" spans="5:17" ht="12.75">
      <c r="E312" s="159"/>
      <c r="F312" s="159"/>
      <c r="G312" s="159"/>
      <c r="H312" s="159"/>
      <c r="I312" s="159"/>
      <c r="J312" s="159"/>
      <c r="K312" s="159"/>
      <c r="L312" s="159"/>
      <c r="M312" s="159"/>
      <c r="N312" s="159"/>
      <c r="O312" s="159"/>
      <c r="P312" s="159"/>
      <c r="Q312" s="159"/>
    </row>
    <row r="313" spans="5:17" ht="12.75">
      <c r="E313" s="159"/>
      <c r="F313" s="159"/>
      <c r="G313" s="159"/>
      <c r="H313" s="159"/>
      <c r="I313" s="159"/>
      <c r="J313" s="159"/>
      <c r="K313" s="159"/>
      <c r="L313" s="159"/>
      <c r="M313" s="159"/>
      <c r="N313" s="159"/>
      <c r="O313" s="159"/>
      <c r="P313" s="159"/>
      <c r="Q313" s="159"/>
    </row>
    <row r="314" spans="5:17" ht="12.75">
      <c r="E314" s="159"/>
      <c r="F314" s="159"/>
      <c r="G314" s="159"/>
      <c r="H314" s="159"/>
      <c r="I314" s="159"/>
      <c r="J314" s="159"/>
      <c r="K314" s="159"/>
      <c r="L314" s="159"/>
      <c r="M314" s="159"/>
      <c r="N314" s="159"/>
      <c r="O314" s="159"/>
      <c r="P314" s="159"/>
      <c r="Q314" s="159"/>
    </row>
    <row r="315" spans="5:17" ht="12.75">
      <c r="E315" s="159"/>
      <c r="F315" s="159"/>
      <c r="G315" s="159"/>
      <c r="H315" s="159"/>
      <c r="I315" s="159"/>
      <c r="J315" s="159"/>
      <c r="K315" s="159"/>
      <c r="L315" s="159"/>
      <c r="M315" s="159"/>
      <c r="N315" s="159"/>
      <c r="O315" s="159"/>
      <c r="P315" s="159"/>
      <c r="Q315" s="159"/>
    </row>
    <row r="316" spans="5:17" ht="12.75">
      <c r="E316" s="159"/>
      <c r="F316" s="159"/>
      <c r="G316" s="159"/>
      <c r="H316" s="159"/>
      <c r="I316" s="159"/>
      <c r="J316" s="159"/>
      <c r="K316" s="159"/>
      <c r="L316" s="159"/>
      <c r="M316" s="159"/>
      <c r="N316" s="159"/>
      <c r="O316" s="159"/>
      <c r="P316" s="159"/>
      <c r="Q316" s="159"/>
    </row>
    <row r="317" spans="5:17" ht="12.75">
      <c r="E317" s="159"/>
      <c r="F317" s="159"/>
      <c r="G317" s="159"/>
      <c r="H317" s="159"/>
      <c r="I317" s="159"/>
      <c r="J317" s="159"/>
      <c r="K317" s="159"/>
      <c r="L317" s="159"/>
      <c r="M317" s="159"/>
      <c r="N317" s="159"/>
      <c r="O317" s="159"/>
      <c r="P317" s="159"/>
      <c r="Q317" s="159"/>
    </row>
    <row r="318" spans="5:17" ht="12.75">
      <c r="E318" s="159"/>
      <c r="F318" s="159"/>
      <c r="G318" s="159"/>
      <c r="H318" s="159"/>
      <c r="I318" s="159"/>
      <c r="J318" s="159"/>
      <c r="K318" s="159"/>
      <c r="L318" s="159"/>
      <c r="M318" s="159"/>
      <c r="N318" s="159"/>
      <c r="O318" s="159"/>
      <c r="P318" s="159"/>
      <c r="Q318" s="159"/>
    </row>
    <row r="319" spans="5:17" ht="12.75">
      <c r="E319" s="159"/>
      <c r="F319" s="159"/>
      <c r="G319" s="159"/>
      <c r="H319" s="159"/>
      <c r="I319" s="159"/>
      <c r="J319" s="159"/>
      <c r="K319" s="159"/>
      <c r="L319" s="159"/>
      <c r="M319" s="159"/>
      <c r="N319" s="159"/>
      <c r="O319" s="159"/>
      <c r="P319" s="159"/>
      <c r="Q319" s="159"/>
    </row>
    <row r="320" spans="5:17" ht="12.75">
      <c r="E320" s="159"/>
      <c r="F320" s="159"/>
      <c r="G320" s="159"/>
      <c r="H320" s="159"/>
      <c r="I320" s="159"/>
      <c r="J320" s="159"/>
      <c r="K320" s="159"/>
      <c r="L320" s="159"/>
      <c r="M320" s="159"/>
      <c r="N320" s="159"/>
      <c r="O320" s="159"/>
      <c r="P320" s="159"/>
      <c r="Q320" s="159"/>
    </row>
    <row r="321" spans="5:17" ht="12.75">
      <c r="E321" s="159"/>
      <c r="F321" s="159"/>
      <c r="G321" s="159"/>
      <c r="H321" s="159"/>
      <c r="I321" s="159"/>
      <c r="J321" s="159"/>
      <c r="K321" s="159"/>
      <c r="L321" s="159"/>
      <c r="M321" s="159"/>
      <c r="N321" s="159"/>
      <c r="O321" s="159"/>
      <c r="P321" s="159"/>
      <c r="Q321" s="159"/>
    </row>
    <row r="322" spans="5:17" ht="12.75">
      <c r="E322" s="159"/>
      <c r="F322" s="159"/>
      <c r="G322" s="159"/>
      <c r="H322" s="159"/>
      <c r="I322" s="159"/>
      <c r="J322" s="159"/>
      <c r="K322" s="159"/>
      <c r="L322" s="159"/>
      <c r="M322" s="159"/>
      <c r="N322" s="159"/>
      <c r="O322" s="159"/>
      <c r="P322" s="159"/>
      <c r="Q322" s="159"/>
    </row>
    <row r="323" spans="5:17" ht="12.75">
      <c r="E323" s="159"/>
      <c r="F323" s="159"/>
      <c r="G323" s="159"/>
      <c r="H323" s="159"/>
      <c r="I323" s="159"/>
      <c r="J323" s="159"/>
      <c r="K323" s="159"/>
      <c r="L323" s="159"/>
      <c r="M323" s="159"/>
      <c r="N323" s="159"/>
      <c r="O323" s="159"/>
      <c r="P323" s="159"/>
      <c r="Q323" s="159"/>
    </row>
    <row r="324" spans="5:17" ht="12.75">
      <c r="E324" s="159"/>
      <c r="F324" s="159"/>
      <c r="G324" s="159"/>
      <c r="H324" s="159"/>
      <c r="I324" s="159"/>
      <c r="J324" s="159"/>
      <c r="K324" s="159"/>
      <c r="L324" s="159"/>
      <c r="M324" s="159"/>
      <c r="N324" s="159"/>
      <c r="O324" s="159"/>
      <c r="P324" s="159"/>
      <c r="Q324" s="159"/>
    </row>
    <row r="325" spans="5:17" ht="12.75">
      <c r="E325" s="159"/>
      <c r="F325" s="159"/>
      <c r="G325" s="159"/>
      <c r="H325" s="159"/>
      <c r="I325" s="159"/>
      <c r="J325" s="159"/>
      <c r="K325" s="159"/>
      <c r="L325" s="159"/>
      <c r="M325" s="159"/>
      <c r="N325" s="159"/>
      <c r="O325" s="159"/>
      <c r="P325" s="159"/>
      <c r="Q325" s="159"/>
    </row>
    <row r="326" spans="5:17" ht="12.75">
      <c r="E326" s="159"/>
      <c r="F326" s="159"/>
      <c r="G326" s="159"/>
      <c r="H326" s="159"/>
      <c r="I326" s="159"/>
      <c r="J326" s="159"/>
      <c r="K326" s="159"/>
      <c r="L326" s="159"/>
      <c r="M326" s="159"/>
      <c r="N326" s="159"/>
      <c r="O326" s="159"/>
      <c r="P326" s="159"/>
      <c r="Q326" s="159"/>
    </row>
    <row r="327" spans="5:17" ht="12.75">
      <c r="E327" s="159"/>
      <c r="F327" s="159"/>
      <c r="G327" s="159"/>
      <c r="H327" s="159"/>
      <c r="I327" s="159"/>
      <c r="J327" s="159"/>
      <c r="K327" s="159"/>
      <c r="L327" s="159"/>
      <c r="M327" s="159"/>
      <c r="N327" s="159"/>
      <c r="O327" s="159"/>
      <c r="P327" s="159"/>
      <c r="Q327" s="159"/>
    </row>
    <row r="328" spans="5:17" ht="12.75">
      <c r="E328" s="159"/>
      <c r="F328" s="159"/>
      <c r="G328" s="159"/>
      <c r="H328" s="159"/>
      <c r="I328" s="159"/>
      <c r="J328" s="159"/>
      <c r="K328" s="159"/>
      <c r="L328" s="159"/>
      <c r="M328" s="159"/>
      <c r="N328" s="159"/>
      <c r="O328" s="159"/>
      <c r="P328" s="159"/>
      <c r="Q328" s="159"/>
    </row>
    <row r="329" spans="5:17" ht="12.75">
      <c r="E329" s="159"/>
      <c r="F329" s="159"/>
      <c r="G329" s="159"/>
      <c r="H329" s="159"/>
      <c r="I329" s="159"/>
      <c r="J329" s="159"/>
      <c r="K329" s="159"/>
      <c r="L329" s="159"/>
      <c r="M329" s="159"/>
      <c r="N329" s="159"/>
      <c r="O329" s="159"/>
      <c r="P329" s="159"/>
      <c r="Q329" s="159"/>
    </row>
    <row r="330" spans="5:17" ht="12.75">
      <c r="E330" s="159"/>
      <c r="F330" s="159"/>
      <c r="G330" s="159"/>
      <c r="H330" s="159"/>
      <c r="I330" s="159"/>
      <c r="J330" s="159"/>
      <c r="K330" s="159"/>
      <c r="L330" s="159"/>
      <c r="M330" s="159"/>
      <c r="N330" s="159"/>
      <c r="O330" s="159"/>
      <c r="P330" s="159"/>
      <c r="Q330" s="159"/>
    </row>
    <row r="331" spans="5:17" ht="12.75">
      <c r="E331" s="159"/>
      <c r="F331" s="159"/>
      <c r="G331" s="159"/>
      <c r="H331" s="159"/>
      <c r="I331" s="159"/>
      <c r="J331" s="159"/>
      <c r="K331" s="159"/>
      <c r="L331" s="159"/>
      <c r="M331" s="159"/>
      <c r="N331" s="159"/>
      <c r="O331" s="159"/>
      <c r="P331" s="159"/>
      <c r="Q331" s="159"/>
    </row>
    <row r="332" spans="5:17" ht="12.75">
      <c r="E332" s="159"/>
      <c r="F332" s="159"/>
      <c r="G332" s="159"/>
      <c r="H332" s="159"/>
      <c r="I332" s="159"/>
      <c r="J332" s="159"/>
      <c r="K332" s="159"/>
      <c r="L332" s="159"/>
      <c r="M332" s="159"/>
      <c r="N332" s="159"/>
      <c r="O332" s="159"/>
      <c r="P332" s="159"/>
      <c r="Q332" s="159"/>
    </row>
    <row r="333" spans="5:17" ht="12.75">
      <c r="E333" s="159"/>
      <c r="F333" s="159"/>
      <c r="G333" s="159"/>
      <c r="H333" s="159"/>
      <c r="I333" s="159"/>
      <c r="J333" s="159"/>
      <c r="K333" s="159"/>
      <c r="L333" s="159"/>
      <c r="M333" s="159"/>
      <c r="N333" s="159"/>
      <c r="O333" s="159"/>
      <c r="P333" s="159"/>
      <c r="Q333" s="159"/>
    </row>
    <row r="334" spans="5:17" ht="12.75">
      <c r="E334" s="159"/>
      <c r="F334" s="159"/>
      <c r="G334" s="159"/>
      <c r="H334" s="159"/>
      <c r="I334" s="159"/>
      <c r="J334" s="159"/>
      <c r="K334" s="159"/>
      <c r="L334" s="159"/>
      <c r="M334" s="159"/>
      <c r="N334" s="159"/>
      <c r="O334" s="159"/>
      <c r="P334" s="159"/>
      <c r="Q334" s="159"/>
    </row>
    <row r="335" spans="5:17" ht="12.75">
      <c r="E335" s="159"/>
      <c r="F335" s="159"/>
      <c r="G335" s="159"/>
      <c r="H335" s="159"/>
      <c r="I335" s="159"/>
      <c r="J335" s="159"/>
      <c r="K335" s="159"/>
      <c r="L335" s="159"/>
      <c r="M335" s="159"/>
      <c r="N335" s="159"/>
      <c r="O335" s="159"/>
      <c r="P335" s="159"/>
      <c r="Q335" s="159"/>
    </row>
    <row r="336" spans="5:17" ht="12.75">
      <c r="E336" s="159"/>
      <c r="F336" s="159"/>
      <c r="G336" s="159"/>
      <c r="H336" s="159"/>
      <c r="I336" s="159"/>
      <c r="J336" s="159"/>
      <c r="K336" s="159"/>
      <c r="L336" s="159"/>
      <c r="M336" s="159"/>
      <c r="N336" s="159"/>
      <c r="O336" s="159"/>
      <c r="P336" s="159"/>
      <c r="Q336" s="159"/>
    </row>
    <row r="337" spans="5:17" ht="12.75">
      <c r="E337" s="159"/>
      <c r="F337" s="159"/>
      <c r="G337" s="159"/>
      <c r="H337" s="159"/>
      <c r="I337" s="159"/>
      <c r="J337" s="159"/>
      <c r="K337" s="159"/>
      <c r="L337" s="159"/>
      <c r="M337" s="159"/>
      <c r="N337" s="159"/>
      <c r="O337" s="159"/>
      <c r="P337" s="159"/>
      <c r="Q337" s="159"/>
    </row>
    <row r="338" spans="5:17" ht="12.75">
      <c r="E338" s="159"/>
      <c r="F338" s="159"/>
      <c r="G338" s="159"/>
      <c r="H338" s="159"/>
      <c r="I338" s="159"/>
      <c r="J338" s="159"/>
      <c r="K338" s="159"/>
      <c r="L338" s="159"/>
      <c r="M338" s="159"/>
      <c r="N338" s="159"/>
      <c r="O338" s="159"/>
      <c r="P338" s="159"/>
      <c r="Q338" s="159"/>
    </row>
    <row r="339" spans="5:17" ht="12.75">
      <c r="E339" s="159"/>
      <c r="F339" s="159"/>
      <c r="G339" s="159"/>
      <c r="H339" s="159"/>
      <c r="I339" s="159"/>
      <c r="J339" s="159"/>
      <c r="K339" s="159"/>
      <c r="L339" s="159"/>
      <c r="M339" s="159"/>
      <c r="N339" s="159"/>
      <c r="O339" s="159"/>
      <c r="P339" s="159"/>
      <c r="Q339" s="159"/>
    </row>
    <row r="340" spans="5:17" ht="12.75">
      <c r="E340" s="159"/>
      <c r="F340" s="159"/>
      <c r="G340" s="159"/>
      <c r="H340" s="159"/>
      <c r="I340" s="159"/>
      <c r="J340" s="159"/>
      <c r="K340" s="159"/>
      <c r="L340" s="159"/>
      <c r="M340" s="159"/>
      <c r="N340" s="159"/>
      <c r="O340" s="159"/>
      <c r="P340" s="159"/>
      <c r="Q340" s="159"/>
    </row>
    <row r="341" spans="5:17" ht="12.75">
      <c r="E341" s="159"/>
      <c r="F341" s="159"/>
      <c r="G341" s="159"/>
      <c r="H341" s="159"/>
      <c r="I341" s="159"/>
      <c r="J341" s="159"/>
      <c r="K341" s="159"/>
      <c r="L341" s="159"/>
      <c r="M341" s="159"/>
      <c r="N341" s="159"/>
      <c r="O341" s="159"/>
      <c r="P341" s="159"/>
      <c r="Q341" s="159"/>
    </row>
    <row r="342" spans="5:17" ht="12.75">
      <c r="E342" s="159"/>
      <c r="F342" s="159"/>
      <c r="G342" s="159"/>
      <c r="H342" s="159"/>
      <c r="I342" s="159"/>
      <c r="J342" s="159"/>
      <c r="K342" s="159"/>
      <c r="L342" s="159"/>
      <c r="M342" s="159"/>
      <c r="N342" s="159"/>
      <c r="O342" s="159"/>
      <c r="P342" s="159"/>
      <c r="Q342" s="159"/>
    </row>
    <row r="343" spans="5:17" ht="12.75">
      <c r="E343" s="159"/>
      <c r="F343" s="159"/>
      <c r="G343" s="159"/>
      <c r="H343" s="159"/>
      <c r="I343" s="159"/>
      <c r="J343" s="159"/>
      <c r="K343" s="159"/>
      <c r="L343" s="159"/>
      <c r="M343" s="159"/>
      <c r="N343" s="159"/>
      <c r="O343" s="159"/>
      <c r="P343" s="159"/>
      <c r="Q343" s="159"/>
    </row>
    <row r="344" spans="5:17" ht="12.75">
      <c r="E344" s="159"/>
      <c r="F344" s="159"/>
      <c r="G344" s="159"/>
      <c r="H344" s="159"/>
      <c r="I344" s="159"/>
      <c r="J344" s="159"/>
      <c r="K344" s="159"/>
      <c r="L344" s="159"/>
      <c r="M344" s="159"/>
      <c r="N344" s="159"/>
      <c r="O344" s="159"/>
      <c r="P344" s="159"/>
      <c r="Q344" s="159"/>
    </row>
    <row r="345" spans="5:17" ht="12.75">
      <c r="E345" s="159"/>
      <c r="F345" s="159"/>
      <c r="G345" s="159"/>
      <c r="H345" s="159"/>
      <c r="I345" s="159"/>
      <c r="J345" s="159"/>
      <c r="K345" s="159"/>
      <c r="L345" s="159"/>
      <c r="M345" s="159"/>
      <c r="N345" s="159"/>
      <c r="O345" s="159"/>
      <c r="P345" s="159"/>
      <c r="Q345" s="159"/>
    </row>
    <row r="346" spans="5:17" ht="12.75">
      <c r="E346" s="159"/>
      <c r="F346" s="159"/>
      <c r="G346" s="159"/>
      <c r="H346" s="159"/>
      <c r="I346" s="159"/>
      <c r="J346" s="159"/>
      <c r="K346" s="159"/>
      <c r="L346" s="159"/>
      <c r="M346" s="159"/>
      <c r="N346" s="159"/>
      <c r="O346" s="159"/>
      <c r="P346" s="159"/>
      <c r="Q346" s="159"/>
    </row>
    <row r="347" spans="5:17" ht="12.75">
      <c r="E347" s="159"/>
      <c r="F347" s="159"/>
      <c r="G347" s="159"/>
      <c r="H347" s="159"/>
      <c r="I347" s="159"/>
      <c r="J347" s="159"/>
      <c r="K347" s="159"/>
      <c r="L347" s="159"/>
      <c r="M347" s="159"/>
      <c r="N347" s="159"/>
      <c r="O347" s="159"/>
      <c r="P347" s="159"/>
      <c r="Q347" s="159"/>
    </row>
    <row r="348" spans="5:17" ht="12.75">
      <c r="E348" s="159"/>
      <c r="F348" s="159"/>
      <c r="G348" s="159"/>
      <c r="H348" s="159"/>
      <c r="I348" s="159"/>
      <c r="J348" s="159"/>
      <c r="K348" s="159"/>
      <c r="L348" s="159"/>
      <c r="M348" s="159"/>
      <c r="N348" s="159"/>
      <c r="O348" s="159"/>
      <c r="P348" s="159"/>
      <c r="Q348" s="159"/>
    </row>
    <row r="349" spans="5:17" ht="12.75">
      <c r="E349" s="159"/>
      <c r="F349" s="159"/>
      <c r="G349" s="159"/>
      <c r="H349" s="159"/>
      <c r="I349" s="159"/>
      <c r="J349" s="159"/>
      <c r="K349" s="159"/>
      <c r="L349" s="159"/>
      <c r="M349" s="159"/>
      <c r="N349" s="159"/>
      <c r="O349" s="159"/>
      <c r="P349" s="159"/>
      <c r="Q349" s="159"/>
    </row>
    <row r="350" spans="5:17" ht="12.75">
      <c r="E350" s="159"/>
      <c r="F350" s="159"/>
      <c r="G350" s="159"/>
      <c r="H350" s="159"/>
      <c r="I350" s="159"/>
      <c r="J350" s="159"/>
      <c r="K350" s="159"/>
      <c r="L350" s="159"/>
      <c r="M350" s="159"/>
      <c r="N350" s="159"/>
      <c r="O350" s="159"/>
      <c r="P350" s="159"/>
      <c r="Q350" s="159"/>
    </row>
    <row r="351" spans="5:17" ht="12.75">
      <c r="E351" s="159"/>
      <c r="F351" s="159"/>
      <c r="G351" s="159"/>
      <c r="H351" s="159"/>
      <c r="I351" s="159"/>
      <c r="J351" s="159"/>
      <c r="K351" s="159"/>
      <c r="L351" s="159"/>
      <c r="M351" s="159"/>
      <c r="N351" s="159"/>
      <c r="O351" s="159"/>
      <c r="P351" s="159"/>
      <c r="Q351" s="159"/>
    </row>
    <row r="352" spans="5:17" ht="12.75">
      <c r="E352" s="159"/>
      <c r="F352" s="159"/>
      <c r="G352" s="159"/>
      <c r="H352" s="159"/>
      <c r="I352" s="159"/>
      <c r="J352" s="159"/>
      <c r="K352" s="159"/>
      <c r="L352" s="159"/>
      <c r="M352" s="159"/>
      <c r="N352" s="159"/>
      <c r="O352" s="159"/>
      <c r="P352" s="159"/>
      <c r="Q352" s="159"/>
    </row>
    <row r="353" spans="5:17" ht="12.75">
      <c r="E353" s="159"/>
      <c r="F353" s="159"/>
      <c r="G353" s="159"/>
      <c r="H353" s="159"/>
      <c r="I353" s="159"/>
      <c r="J353" s="159"/>
      <c r="K353" s="159"/>
      <c r="L353" s="159"/>
      <c r="M353" s="159"/>
      <c r="N353" s="159"/>
      <c r="O353" s="159"/>
      <c r="P353" s="159"/>
      <c r="Q353" s="159"/>
    </row>
    <row r="354" spans="5:17" ht="12.75">
      <c r="E354" s="159"/>
      <c r="F354" s="159"/>
      <c r="G354" s="159"/>
      <c r="H354" s="159"/>
      <c r="I354" s="159"/>
      <c r="J354" s="159"/>
      <c r="K354" s="159"/>
      <c r="L354" s="159"/>
      <c r="M354" s="159"/>
      <c r="N354" s="159"/>
      <c r="O354" s="159"/>
      <c r="P354" s="159"/>
      <c r="Q354" s="159"/>
    </row>
    <row r="355" spans="5:17" ht="12.75">
      <c r="E355" s="159"/>
      <c r="F355" s="159"/>
      <c r="G355" s="159"/>
      <c r="H355" s="159"/>
      <c r="I355" s="159"/>
      <c r="J355" s="159"/>
      <c r="K355" s="159"/>
      <c r="L355" s="159"/>
      <c r="M355" s="159"/>
      <c r="N355" s="159"/>
      <c r="O355" s="159"/>
      <c r="P355" s="159"/>
      <c r="Q355" s="159"/>
    </row>
    <row r="356" spans="5:17" ht="12.75">
      <c r="E356" s="159"/>
      <c r="F356" s="159"/>
      <c r="G356" s="159"/>
      <c r="H356" s="159"/>
      <c r="I356" s="159"/>
      <c r="J356" s="159"/>
      <c r="K356" s="159"/>
      <c r="L356" s="159"/>
      <c r="M356" s="159"/>
      <c r="N356" s="159"/>
      <c r="O356" s="159"/>
      <c r="P356" s="159"/>
      <c r="Q356" s="159"/>
    </row>
    <row r="357" spans="5:17" ht="12.75">
      <c r="E357" s="159"/>
      <c r="F357" s="159"/>
      <c r="G357" s="159"/>
      <c r="H357" s="159"/>
      <c r="I357" s="159"/>
      <c r="J357" s="159"/>
      <c r="K357" s="159"/>
      <c r="L357" s="159"/>
      <c r="M357" s="159"/>
      <c r="N357" s="159"/>
      <c r="O357" s="159"/>
      <c r="P357" s="159"/>
      <c r="Q357" s="159"/>
    </row>
    <row r="358" spans="5:17" ht="12.75">
      <c r="E358" s="159"/>
      <c r="F358" s="159"/>
      <c r="G358" s="159"/>
      <c r="H358" s="159"/>
      <c r="I358" s="159"/>
      <c r="J358" s="159"/>
      <c r="K358" s="159"/>
      <c r="L358" s="159"/>
      <c r="M358" s="159"/>
      <c r="N358" s="159"/>
      <c r="O358" s="159"/>
      <c r="P358" s="159"/>
      <c r="Q358" s="159"/>
    </row>
    <row r="359" spans="5:17" ht="12.75">
      <c r="E359" s="159"/>
      <c r="F359" s="159"/>
      <c r="G359" s="159"/>
      <c r="H359" s="159"/>
      <c r="I359" s="159"/>
      <c r="J359" s="159"/>
      <c r="K359" s="159"/>
      <c r="L359" s="159"/>
      <c r="M359" s="159"/>
      <c r="N359" s="159"/>
      <c r="O359" s="159"/>
      <c r="P359" s="159"/>
      <c r="Q359" s="159"/>
    </row>
    <row r="360" spans="5:17" ht="12.75">
      <c r="E360" s="159"/>
      <c r="F360" s="159"/>
      <c r="G360" s="159"/>
      <c r="H360" s="159"/>
      <c r="I360" s="159"/>
      <c r="J360" s="159"/>
      <c r="K360" s="159"/>
      <c r="L360" s="159"/>
      <c r="M360" s="159"/>
      <c r="N360" s="159"/>
      <c r="O360" s="159"/>
      <c r="P360" s="159"/>
      <c r="Q360" s="159"/>
    </row>
    <row r="361" spans="5:17" ht="12.75">
      <c r="E361" s="159"/>
      <c r="F361" s="159"/>
      <c r="G361" s="159"/>
      <c r="H361" s="159"/>
      <c r="I361" s="159"/>
      <c r="J361" s="159"/>
      <c r="K361" s="159"/>
      <c r="L361" s="159"/>
      <c r="M361" s="159"/>
      <c r="N361" s="159"/>
      <c r="O361" s="159"/>
      <c r="P361" s="159"/>
      <c r="Q361" s="159"/>
    </row>
    <row r="362" spans="5:17" ht="12.75">
      <c r="E362" s="159"/>
      <c r="F362" s="159"/>
      <c r="G362" s="159"/>
      <c r="H362" s="159"/>
      <c r="I362" s="159"/>
      <c r="J362" s="159"/>
      <c r="K362" s="159"/>
      <c r="L362" s="159"/>
      <c r="M362" s="159"/>
      <c r="N362" s="159"/>
      <c r="O362" s="159"/>
      <c r="P362" s="159"/>
      <c r="Q362" s="159"/>
    </row>
    <row r="363" spans="5:17" ht="12.75">
      <c r="E363" s="159"/>
      <c r="F363" s="159"/>
      <c r="G363" s="159"/>
      <c r="H363" s="159"/>
      <c r="I363" s="159"/>
      <c r="J363" s="159"/>
      <c r="K363" s="159"/>
      <c r="L363" s="159"/>
      <c r="M363" s="159"/>
      <c r="N363" s="159"/>
      <c r="O363" s="159"/>
      <c r="P363" s="159"/>
      <c r="Q363" s="159"/>
    </row>
    <row r="364" spans="5:17" ht="12.75">
      <c r="E364" s="159"/>
      <c r="F364" s="159"/>
      <c r="G364" s="159"/>
      <c r="H364" s="159"/>
      <c r="I364" s="159"/>
      <c r="J364" s="159"/>
      <c r="K364" s="159"/>
      <c r="L364" s="159"/>
      <c r="M364" s="159"/>
      <c r="N364" s="159"/>
      <c r="O364" s="159"/>
      <c r="P364" s="159"/>
      <c r="Q364" s="159"/>
    </row>
    <row r="365" spans="5:17" ht="12.75">
      <c r="E365" s="159"/>
      <c r="F365" s="159"/>
      <c r="G365" s="159"/>
      <c r="H365" s="159"/>
      <c r="I365" s="159"/>
      <c r="J365" s="159"/>
      <c r="K365" s="159"/>
      <c r="L365" s="159"/>
      <c r="M365" s="159"/>
      <c r="N365" s="159"/>
      <c r="O365" s="159"/>
      <c r="P365" s="159"/>
      <c r="Q365" s="159"/>
    </row>
    <row r="366" spans="5:17" ht="12.75">
      <c r="E366" s="159"/>
      <c r="F366" s="159"/>
      <c r="G366" s="159"/>
      <c r="H366" s="159"/>
      <c r="I366" s="159"/>
      <c r="J366" s="159"/>
      <c r="K366" s="159"/>
      <c r="L366" s="159"/>
      <c r="M366" s="159"/>
      <c r="N366" s="159"/>
      <c r="O366" s="159"/>
      <c r="P366" s="159"/>
      <c r="Q366" s="159"/>
    </row>
    <row r="367" spans="5:17" ht="12.75">
      <c r="E367" s="159"/>
      <c r="F367" s="159"/>
      <c r="G367" s="159"/>
      <c r="H367" s="159"/>
      <c r="I367" s="159"/>
      <c r="J367" s="159"/>
      <c r="K367" s="159"/>
      <c r="L367" s="159"/>
      <c r="M367" s="159"/>
      <c r="N367" s="159"/>
      <c r="O367" s="159"/>
      <c r="P367" s="159"/>
      <c r="Q367" s="159"/>
    </row>
    <row r="368" spans="5:17" ht="12.75">
      <c r="E368" s="159"/>
      <c r="F368" s="159"/>
      <c r="G368" s="159"/>
      <c r="H368" s="159"/>
      <c r="I368" s="159"/>
      <c r="J368" s="159"/>
      <c r="K368" s="159"/>
      <c r="L368" s="159"/>
      <c r="M368" s="159"/>
      <c r="N368" s="159"/>
      <c r="O368" s="159"/>
      <c r="P368" s="159"/>
      <c r="Q368" s="159"/>
    </row>
    <row r="369" spans="5:17" ht="12.75">
      <c r="E369" s="159"/>
      <c r="F369" s="159"/>
      <c r="G369" s="159"/>
      <c r="H369" s="159"/>
      <c r="I369" s="159"/>
      <c r="J369" s="159"/>
      <c r="K369" s="159"/>
      <c r="L369" s="159"/>
      <c r="M369" s="159"/>
      <c r="N369" s="159"/>
      <c r="O369" s="159"/>
      <c r="P369" s="159"/>
      <c r="Q369" s="159"/>
    </row>
    <row r="370" spans="5:17" ht="12.75">
      <c r="E370" s="159"/>
      <c r="F370" s="159"/>
      <c r="G370" s="159"/>
      <c r="H370" s="159"/>
      <c r="I370" s="159"/>
      <c r="J370" s="159"/>
      <c r="K370" s="159"/>
      <c r="L370" s="159"/>
      <c r="M370" s="159"/>
      <c r="N370" s="159"/>
      <c r="O370" s="159"/>
      <c r="P370" s="159"/>
      <c r="Q370" s="159"/>
    </row>
    <row r="371" spans="5:17" ht="12.75">
      <c r="E371" s="159"/>
      <c r="F371" s="159"/>
      <c r="G371" s="159"/>
      <c r="H371" s="159"/>
      <c r="I371" s="159"/>
      <c r="J371" s="159"/>
      <c r="K371" s="159"/>
      <c r="L371" s="159"/>
      <c r="M371" s="159"/>
      <c r="N371" s="159"/>
      <c r="O371" s="159"/>
      <c r="P371" s="159"/>
      <c r="Q371" s="159"/>
    </row>
    <row r="372" spans="5:17" ht="12.75">
      <c r="E372" s="159"/>
      <c r="F372" s="159"/>
      <c r="G372" s="159"/>
      <c r="H372" s="159"/>
      <c r="I372" s="159"/>
      <c r="J372" s="159"/>
      <c r="K372" s="159"/>
      <c r="L372" s="159"/>
      <c r="M372" s="159"/>
      <c r="N372" s="159"/>
      <c r="O372" s="159"/>
      <c r="P372" s="159"/>
      <c r="Q372" s="159"/>
    </row>
    <row r="373" spans="5:17" ht="12.75">
      <c r="E373" s="159"/>
      <c r="F373" s="159"/>
      <c r="G373" s="159"/>
      <c r="H373" s="159"/>
      <c r="I373" s="159"/>
      <c r="J373" s="159"/>
      <c r="K373" s="159"/>
      <c r="L373" s="159"/>
      <c r="M373" s="159"/>
      <c r="N373" s="159"/>
      <c r="O373" s="159"/>
      <c r="P373" s="159"/>
      <c r="Q373" s="159"/>
    </row>
    <row r="374" spans="5:17" ht="12.75">
      <c r="E374" s="159"/>
      <c r="F374" s="159"/>
      <c r="G374" s="159"/>
      <c r="H374" s="159"/>
      <c r="I374" s="159"/>
      <c r="J374" s="159"/>
      <c r="K374" s="159"/>
      <c r="L374" s="159"/>
      <c r="M374" s="159"/>
      <c r="N374" s="159"/>
      <c r="O374" s="159"/>
      <c r="P374" s="159"/>
      <c r="Q374" s="159"/>
    </row>
    <row r="375" spans="5:17" ht="12.75">
      <c r="E375" s="159"/>
      <c r="F375" s="159"/>
      <c r="G375" s="159"/>
      <c r="H375" s="159"/>
      <c r="I375" s="159"/>
      <c r="J375" s="159"/>
      <c r="K375" s="159"/>
      <c r="L375" s="159"/>
      <c r="M375" s="159"/>
      <c r="N375" s="159"/>
      <c r="O375" s="159"/>
      <c r="P375" s="159"/>
      <c r="Q375" s="159"/>
    </row>
    <row r="376" spans="5:17" ht="12.75">
      <c r="E376" s="159"/>
      <c r="F376" s="159"/>
      <c r="G376" s="159"/>
      <c r="H376" s="159"/>
      <c r="I376" s="159"/>
      <c r="J376" s="159"/>
      <c r="K376" s="159"/>
      <c r="L376" s="159"/>
      <c r="M376" s="159"/>
      <c r="N376" s="159"/>
      <c r="O376" s="159"/>
      <c r="P376" s="159"/>
      <c r="Q376" s="159"/>
    </row>
    <row r="377" spans="5:17" ht="12.75">
      <c r="E377" s="159"/>
      <c r="F377" s="159"/>
      <c r="G377" s="159"/>
      <c r="H377" s="159"/>
      <c r="I377" s="159"/>
      <c r="J377" s="159"/>
      <c r="K377" s="159"/>
      <c r="L377" s="159"/>
      <c r="M377" s="159"/>
      <c r="N377" s="159"/>
      <c r="O377" s="159"/>
      <c r="P377" s="159"/>
      <c r="Q377" s="159"/>
    </row>
    <row r="378" spans="5:17" ht="12.75">
      <c r="E378" s="159"/>
      <c r="F378" s="159"/>
      <c r="G378" s="159"/>
      <c r="H378" s="159"/>
      <c r="I378" s="159"/>
      <c r="J378" s="159"/>
      <c r="K378" s="159"/>
      <c r="L378" s="159"/>
      <c r="M378" s="159"/>
      <c r="N378" s="159"/>
      <c r="O378" s="159"/>
      <c r="P378" s="159"/>
      <c r="Q378" s="159"/>
    </row>
    <row r="379" spans="5:17" ht="12.75">
      <c r="E379" s="159"/>
      <c r="F379" s="159"/>
      <c r="G379" s="159"/>
      <c r="H379" s="159"/>
      <c r="I379" s="159"/>
      <c r="J379" s="159"/>
      <c r="K379" s="159"/>
      <c r="L379" s="159"/>
      <c r="M379" s="159"/>
      <c r="N379" s="159"/>
      <c r="O379" s="159"/>
      <c r="P379" s="159"/>
      <c r="Q379" s="159"/>
    </row>
    <row r="380" spans="5:17" ht="12.75">
      <c r="E380" s="159"/>
      <c r="F380" s="159"/>
      <c r="G380" s="159"/>
      <c r="H380" s="159"/>
      <c r="I380" s="159"/>
      <c r="J380" s="159"/>
      <c r="K380" s="159"/>
      <c r="L380" s="159"/>
      <c r="M380" s="159"/>
      <c r="N380" s="159"/>
      <c r="O380" s="159"/>
      <c r="P380" s="159"/>
      <c r="Q380" s="159"/>
    </row>
    <row r="381" spans="5:17" ht="12.75">
      <c r="E381" s="159"/>
      <c r="F381" s="159"/>
      <c r="G381" s="159"/>
      <c r="H381" s="159"/>
      <c r="I381" s="159"/>
      <c r="J381" s="159"/>
      <c r="K381" s="159"/>
      <c r="L381" s="159"/>
      <c r="M381" s="159"/>
      <c r="N381" s="159"/>
      <c r="O381" s="159"/>
      <c r="P381" s="159"/>
      <c r="Q381" s="159"/>
    </row>
    <row r="382" spans="5:17" ht="12.75">
      <c r="E382" s="159"/>
      <c r="F382" s="159"/>
      <c r="G382" s="159"/>
      <c r="H382" s="159"/>
      <c r="I382" s="159"/>
      <c r="J382" s="159"/>
      <c r="K382" s="159"/>
      <c r="L382" s="159"/>
      <c r="M382" s="159"/>
      <c r="N382" s="159"/>
      <c r="O382" s="159"/>
      <c r="P382" s="159"/>
      <c r="Q382" s="159"/>
    </row>
    <row r="383" spans="5:17" ht="12.75">
      <c r="E383" s="159"/>
      <c r="F383" s="159"/>
      <c r="G383" s="159"/>
      <c r="H383" s="159"/>
      <c r="I383" s="159"/>
      <c r="J383" s="159"/>
      <c r="K383" s="159"/>
      <c r="L383" s="159"/>
      <c r="M383" s="159"/>
      <c r="N383" s="159"/>
      <c r="O383" s="159"/>
      <c r="P383" s="159"/>
      <c r="Q383" s="159"/>
    </row>
    <row r="384" spans="5:17" ht="12.75">
      <c r="E384" s="159"/>
      <c r="F384" s="159"/>
      <c r="G384" s="159"/>
      <c r="H384" s="159"/>
      <c r="I384" s="159"/>
      <c r="J384" s="159"/>
      <c r="K384" s="159"/>
      <c r="L384" s="159"/>
      <c r="M384" s="159"/>
      <c r="N384" s="159"/>
      <c r="O384" s="159"/>
      <c r="P384" s="159"/>
      <c r="Q384" s="159"/>
    </row>
    <row r="385" spans="5:17" ht="12.75">
      <c r="E385" s="159"/>
      <c r="F385" s="159"/>
      <c r="G385" s="159"/>
      <c r="H385" s="159"/>
      <c r="I385" s="159"/>
      <c r="J385" s="159"/>
      <c r="K385" s="159"/>
      <c r="L385" s="159"/>
      <c r="M385" s="159"/>
      <c r="N385" s="159"/>
      <c r="O385" s="159"/>
      <c r="P385" s="159"/>
      <c r="Q385" s="159"/>
    </row>
    <row r="386" spans="5:17" ht="12.75">
      <c r="E386" s="159"/>
      <c r="F386" s="159"/>
      <c r="G386" s="159"/>
      <c r="H386" s="159"/>
      <c r="I386" s="159"/>
      <c r="J386" s="159"/>
      <c r="K386" s="159"/>
      <c r="L386" s="159"/>
      <c r="M386" s="159"/>
      <c r="N386" s="159"/>
      <c r="O386" s="159"/>
      <c r="P386" s="159"/>
      <c r="Q386" s="159"/>
    </row>
    <row r="387" spans="5:17" ht="12.75">
      <c r="E387" s="159"/>
      <c r="F387" s="159"/>
      <c r="G387" s="159"/>
      <c r="H387" s="159"/>
      <c r="I387" s="159"/>
      <c r="J387" s="159"/>
      <c r="K387" s="159"/>
      <c r="L387" s="159"/>
      <c r="M387" s="159"/>
      <c r="N387" s="159"/>
      <c r="O387" s="159"/>
      <c r="P387" s="159"/>
      <c r="Q387" s="159"/>
    </row>
    <row r="388" spans="5:17" ht="12.75">
      <c r="E388" s="159"/>
      <c r="F388" s="159"/>
      <c r="G388" s="159"/>
      <c r="H388" s="159"/>
      <c r="I388" s="159"/>
      <c r="J388" s="159"/>
      <c r="K388" s="159"/>
      <c r="L388" s="159"/>
      <c r="M388" s="159"/>
      <c r="N388" s="159"/>
      <c r="O388" s="159"/>
      <c r="P388" s="159"/>
      <c r="Q388" s="159"/>
    </row>
    <row r="389" spans="5:17" ht="12.75">
      <c r="E389" s="159"/>
      <c r="F389" s="159"/>
      <c r="G389" s="159"/>
      <c r="H389" s="159"/>
      <c r="I389" s="159"/>
      <c r="J389" s="159"/>
      <c r="K389" s="159"/>
      <c r="L389" s="159"/>
      <c r="M389" s="159"/>
      <c r="N389" s="159"/>
      <c r="O389" s="159"/>
      <c r="P389" s="159"/>
      <c r="Q389" s="159"/>
    </row>
    <row r="390" spans="5:17" ht="12.75">
      <c r="E390" s="159"/>
      <c r="F390" s="159"/>
      <c r="G390" s="159"/>
      <c r="H390" s="159"/>
      <c r="I390" s="159"/>
      <c r="J390" s="159"/>
      <c r="K390" s="159"/>
      <c r="L390" s="159"/>
      <c r="M390" s="159"/>
      <c r="N390" s="159"/>
      <c r="O390" s="159"/>
      <c r="P390" s="159"/>
      <c r="Q390" s="159"/>
    </row>
    <row r="391" spans="5:17" ht="12.75">
      <c r="E391" s="159"/>
      <c r="F391" s="159"/>
      <c r="G391" s="159"/>
      <c r="H391" s="159"/>
      <c r="I391" s="159"/>
      <c r="J391" s="159"/>
      <c r="K391" s="159"/>
      <c r="L391" s="159"/>
      <c r="M391" s="159"/>
      <c r="N391" s="159"/>
      <c r="O391" s="159"/>
      <c r="P391" s="159"/>
      <c r="Q391" s="159"/>
    </row>
    <row r="392" spans="5:17" ht="12.75">
      <c r="E392" s="159"/>
      <c r="F392" s="159"/>
      <c r="G392" s="159"/>
      <c r="H392" s="159"/>
      <c r="I392" s="159"/>
      <c r="J392" s="159"/>
      <c r="K392" s="159"/>
      <c r="L392" s="159"/>
      <c r="M392" s="159"/>
      <c r="N392" s="159"/>
      <c r="O392" s="159"/>
      <c r="P392" s="159"/>
      <c r="Q392" s="159"/>
    </row>
    <row r="393" spans="5:17" ht="12.75">
      <c r="E393" s="159"/>
      <c r="F393" s="159"/>
      <c r="G393" s="159"/>
      <c r="H393" s="159"/>
      <c r="I393" s="159"/>
      <c r="J393" s="159"/>
      <c r="K393" s="159"/>
      <c r="L393" s="159"/>
      <c r="M393" s="159"/>
      <c r="N393" s="159"/>
      <c r="O393" s="159"/>
      <c r="P393" s="159"/>
      <c r="Q393" s="159"/>
    </row>
    <row r="394" spans="5:17" ht="12.75">
      <c r="E394" s="159"/>
      <c r="F394" s="159"/>
      <c r="G394" s="159"/>
      <c r="H394" s="159"/>
      <c r="I394" s="159"/>
      <c r="J394" s="159"/>
      <c r="K394" s="159"/>
      <c r="L394" s="159"/>
      <c r="M394" s="159"/>
      <c r="N394" s="159"/>
      <c r="O394" s="159"/>
      <c r="P394" s="159"/>
      <c r="Q394" s="159"/>
    </row>
    <row r="395" spans="5:17" ht="12.75">
      <c r="E395" s="159"/>
      <c r="F395" s="159"/>
      <c r="G395" s="159"/>
      <c r="H395" s="159"/>
      <c r="I395" s="159"/>
      <c r="J395" s="159"/>
      <c r="K395" s="159"/>
      <c r="L395" s="159"/>
      <c r="M395" s="159"/>
      <c r="N395" s="159"/>
      <c r="O395" s="159"/>
      <c r="P395" s="159"/>
      <c r="Q395" s="159"/>
    </row>
    <row r="396" spans="5:17" ht="12.75">
      <c r="E396" s="159"/>
      <c r="F396" s="159"/>
      <c r="G396" s="159"/>
      <c r="H396" s="159"/>
      <c r="I396" s="159"/>
      <c r="J396" s="159"/>
      <c r="K396" s="159"/>
      <c r="L396" s="159"/>
      <c r="M396" s="159"/>
      <c r="N396" s="159"/>
      <c r="O396" s="159"/>
      <c r="P396" s="159"/>
      <c r="Q396" s="159"/>
    </row>
    <row r="397" spans="5:17" ht="12.75">
      <c r="E397" s="159"/>
      <c r="F397" s="159"/>
      <c r="G397" s="159"/>
      <c r="H397" s="159"/>
      <c r="I397" s="159"/>
      <c r="J397" s="159"/>
      <c r="K397" s="159"/>
      <c r="L397" s="159"/>
      <c r="M397" s="159"/>
      <c r="N397" s="159"/>
      <c r="O397" s="159"/>
      <c r="P397" s="159"/>
      <c r="Q397" s="159"/>
    </row>
    <row r="398" spans="5:17" ht="12.75">
      <c r="E398" s="159"/>
      <c r="F398" s="159"/>
      <c r="G398" s="159"/>
      <c r="H398" s="159"/>
      <c r="I398" s="159"/>
      <c r="J398" s="159"/>
      <c r="K398" s="159"/>
      <c r="L398" s="159"/>
      <c r="M398" s="159"/>
      <c r="N398" s="159"/>
      <c r="O398" s="159"/>
      <c r="P398" s="159"/>
      <c r="Q398" s="159"/>
    </row>
    <row r="399" spans="5:17" ht="12.75">
      <c r="E399" s="159"/>
      <c r="F399" s="159"/>
      <c r="G399" s="159"/>
      <c r="H399" s="159"/>
      <c r="I399" s="159"/>
      <c r="J399" s="159"/>
      <c r="K399" s="159"/>
      <c r="L399" s="159"/>
      <c r="M399" s="159"/>
      <c r="N399" s="159"/>
      <c r="O399" s="159"/>
      <c r="P399" s="159"/>
      <c r="Q399" s="159"/>
    </row>
    <row r="400" spans="5:17" ht="12.75">
      <c r="E400" s="159"/>
      <c r="F400" s="159"/>
      <c r="G400" s="159"/>
      <c r="H400" s="159"/>
      <c r="I400" s="159"/>
      <c r="J400" s="159"/>
      <c r="K400" s="159"/>
      <c r="L400" s="159"/>
      <c r="M400" s="159"/>
      <c r="N400" s="159"/>
      <c r="O400" s="159"/>
      <c r="P400" s="159"/>
      <c r="Q400" s="159"/>
    </row>
    <row r="401" spans="5:17" ht="12.75">
      <c r="E401" s="159"/>
      <c r="F401" s="159"/>
      <c r="G401" s="159"/>
      <c r="H401" s="159"/>
      <c r="I401" s="159"/>
      <c r="J401" s="159"/>
      <c r="K401" s="159"/>
      <c r="L401" s="159"/>
      <c r="M401" s="159"/>
      <c r="N401" s="159"/>
      <c r="O401" s="159"/>
      <c r="P401" s="159"/>
      <c r="Q401" s="159"/>
    </row>
    <row r="402" spans="5:17" ht="12.75">
      <c r="E402" s="159"/>
      <c r="F402" s="159"/>
      <c r="G402" s="159"/>
      <c r="H402" s="159"/>
      <c r="I402" s="159"/>
      <c r="J402" s="159"/>
      <c r="K402" s="159"/>
      <c r="L402" s="159"/>
      <c r="M402" s="159"/>
      <c r="N402" s="159"/>
      <c r="O402" s="159"/>
      <c r="P402" s="159"/>
      <c r="Q402" s="159"/>
    </row>
    <row r="403" spans="5:17" ht="12.75">
      <c r="E403" s="159"/>
      <c r="F403" s="159"/>
      <c r="G403" s="159"/>
      <c r="H403" s="159"/>
      <c r="I403" s="159"/>
      <c r="J403" s="159"/>
      <c r="K403" s="159"/>
      <c r="L403" s="159"/>
      <c r="M403" s="159"/>
      <c r="N403" s="159"/>
      <c r="O403" s="159"/>
      <c r="P403" s="159"/>
      <c r="Q403" s="159"/>
    </row>
    <row r="404" spans="5:17" ht="12.75">
      <c r="E404" s="159"/>
      <c r="F404" s="159"/>
      <c r="G404" s="159"/>
      <c r="H404" s="159"/>
      <c r="I404" s="159"/>
      <c r="J404" s="159"/>
      <c r="K404" s="159"/>
      <c r="L404" s="159"/>
      <c r="M404" s="159"/>
      <c r="N404" s="159"/>
      <c r="O404" s="159"/>
      <c r="P404" s="159"/>
      <c r="Q404" s="159"/>
    </row>
    <row r="405" spans="5:17" ht="12.75">
      <c r="E405" s="159"/>
      <c r="F405" s="159"/>
      <c r="G405" s="159"/>
      <c r="H405" s="159"/>
      <c r="I405" s="159"/>
      <c r="J405" s="159"/>
      <c r="K405" s="159"/>
      <c r="L405" s="159"/>
      <c r="M405" s="159"/>
      <c r="N405" s="159"/>
      <c r="O405" s="159"/>
      <c r="P405" s="159"/>
      <c r="Q405" s="159"/>
    </row>
    <row r="406" spans="5:17" ht="12.75">
      <c r="E406" s="159"/>
      <c r="F406" s="159"/>
      <c r="G406" s="159"/>
      <c r="H406" s="159"/>
      <c r="I406" s="159"/>
      <c r="J406" s="159"/>
      <c r="K406" s="159"/>
      <c r="L406" s="159"/>
      <c r="M406" s="159"/>
      <c r="N406" s="159"/>
      <c r="O406" s="159"/>
      <c r="P406" s="159"/>
      <c r="Q406" s="159"/>
    </row>
    <row r="407" spans="5:17" ht="12.75">
      <c r="E407" s="159"/>
      <c r="F407" s="159"/>
      <c r="G407" s="159"/>
      <c r="H407" s="159"/>
      <c r="I407" s="159"/>
      <c r="J407" s="159"/>
      <c r="K407" s="159"/>
      <c r="L407" s="159"/>
      <c r="M407" s="159"/>
      <c r="N407" s="159"/>
      <c r="O407" s="159"/>
      <c r="P407" s="159"/>
      <c r="Q407" s="159"/>
    </row>
    <row r="408" spans="5:17" ht="12.75">
      <c r="E408" s="159"/>
      <c r="F408" s="159"/>
      <c r="G408" s="159"/>
      <c r="H408" s="159"/>
      <c r="I408" s="159"/>
      <c r="J408" s="159"/>
      <c r="K408" s="159"/>
      <c r="L408" s="159"/>
      <c r="M408" s="159"/>
      <c r="N408" s="159"/>
      <c r="O408" s="159"/>
      <c r="P408" s="159"/>
      <c r="Q408" s="159"/>
    </row>
    <row r="409" spans="5:17" ht="12.75">
      <c r="E409" s="159"/>
      <c r="F409" s="159"/>
      <c r="G409" s="159"/>
      <c r="H409" s="159"/>
      <c r="I409" s="159"/>
      <c r="J409" s="159"/>
      <c r="K409" s="159"/>
      <c r="L409" s="159"/>
      <c r="M409" s="159"/>
      <c r="N409" s="159"/>
      <c r="O409" s="159"/>
      <c r="P409" s="159"/>
      <c r="Q409" s="159"/>
    </row>
    <row r="410" spans="5:17" ht="12.75">
      <c r="E410" s="159"/>
      <c r="F410" s="159"/>
      <c r="G410" s="159"/>
      <c r="H410" s="159"/>
      <c r="I410" s="159"/>
      <c r="J410" s="159"/>
      <c r="K410" s="159"/>
      <c r="L410" s="159"/>
      <c r="M410" s="159"/>
      <c r="N410" s="159"/>
      <c r="O410" s="159"/>
      <c r="P410" s="159"/>
      <c r="Q410" s="159"/>
    </row>
    <row r="411" spans="5:17" ht="12.75">
      <c r="E411" s="159"/>
      <c r="F411" s="159"/>
      <c r="G411" s="159"/>
      <c r="H411" s="159"/>
      <c r="I411" s="159"/>
      <c r="J411" s="159"/>
      <c r="K411" s="159"/>
      <c r="L411" s="159"/>
      <c r="M411" s="159"/>
      <c r="N411" s="159"/>
      <c r="O411" s="159"/>
      <c r="P411" s="159"/>
      <c r="Q411" s="159"/>
    </row>
    <row r="412" spans="5:17" ht="12.75">
      <c r="E412" s="159"/>
      <c r="F412" s="159"/>
      <c r="G412" s="159"/>
      <c r="H412" s="159"/>
      <c r="I412" s="159"/>
      <c r="J412" s="159"/>
      <c r="K412" s="159"/>
      <c r="L412" s="159"/>
      <c r="M412" s="159"/>
      <c r="N412" s="159"/>
      <c r="O412" s="159"/>
      <c r="P412" s="159"/>
      <c r="Q412" s="159"/>
    </row>
    <row r="413" spans="5:17" ht="12.75">
      <c r="E413" s="159"/>
      <c r="F413" s="159"/>
      <c r="G413" s="159"/>
      <c r="H413" s="159"/>
      <c r="I413" s="159"/>
      <c r="J413" s="159"/>
      <c r="K413" s="159"/>
      <c r="L413" s="159"/>
      <c r="M413" s="159"/>
      <c r="N413" s="159"/>
      <c r="O413" s="159"/>
      <c r="P413" s="159"/>
      <c r="Q413" s="159"/>
    </row>
    <row r="414" spans="5:17" ht="12.75">
      <c r="E414" s="159"/>
      <c r="F414" s="159"/>
      <c r="G414" s="159"/>
      <c r="H414" s="159"/>
      <c r="I414" s="159"/>
      <c r="J414" s="159"/>
      <c r="K414" s="159"/>
      <c r="L414" s="159"/>
      <c r="M414" s="159"/>
      <c r="N414" s="159"/>
      <c r="O414" s="159"/>
      <c r="P414" s="159"/>
      <c r="Q414" s="159"/>
    </row>
    <row r="415" spans="5:17" ht="12.75">
      <c r="E415" s="159"/>
      <c r="F415" s="159"/>
      <c r="G415" s="159"/>
      <c r="H415" s="159"/>
      <c r="I415" s="159"/>
      <c r="J415" s="159"/>
      <c r="K415" s="159"/>
      <c r="L415" s="159"/>
      <c r="M415" s="159"/>
      <c r="N415" s="159"/>
      <c r="O415" s="159"/>
      <c r="P415" s="159"/>
      <c r="Q415" s="159"/>
    </row>
    <row r="416" spans="5:17" ht="12.75">
      <c r="E416" s="159"/>
      <c r="F416" s="159"/>
      <c r="G416" s="159"/>
      <c r="H416" s="159"/>
      <c r="I416" s="159"/>
      <c r="J416" s="159"/>
      <c r="K416" s="159"/>
      <c r="L416" s="159"/>
      <c r="M416" s="159"/>
      <c r="N416" s="159"/>
      <c r="O416" s="159"/>
      <c r="P416" s="159"/>
      <c r="Q416" s="159"/>
    </row>
    <row r="417" spans="5:17" ht="12.75">
      <c r="E417" s="159"/>
      <c r="F417" s="159"/>
      <c r="G417" s="159"/>
      <c r="H417" s="159"/>
      <c r="I417" s="159"/>
      <c r="J417" s="159"/>
      <c r="K417" s="159"/>
      <c r="L417" s="159"/>
      <c r="M417" s="159"/>
      <c r="N417" s="159"/>
      <c r="O417" s="159"/>
      <c r="P417" s="159"/>
      <c r="Q417" s="159"/>
    </row>
    <row r="418" spans="5:17" ht="12.75">
      <c r="E418" s="159"/>
      <c r="F418" s="159"/>
      <c r="G418" s="159"/>
      <c r="H418" s="159"/>
      <c r="I418" s="159"/>
      <c r="J418" s="159"/>
      <c r="K418" s="159"/>
      <c r="L418" s="159"/>
      <c r="M418" s="159"/>
      <c r="N418" s="159"/>
      <c r="O418" s="159"/>
      <c r="P418" s="159"/>
      <c r="Q418" s="159"/>
    </row>
    <row r="419" spans="5:17" ht="12.75">
      <c r="E419" s="159"/>
      <c r="F419" s="159"/>
      <c r="G419" s="159"/>
      <c r="H419" s="159"/>
      <c r="I419" s="159"/>
      <c r="J419" s="159"/>
      <c r="K419" s="159"/>
      <c r="L419" s="159"/>
      <c r="M419" s="159"/>
      <c r="N419" s="159"/>
      <c r="O419" s="159"/>
      <c r="P419" s="159"/>
      <c r="Q419" s="159"/>
    </row>
    <row r="420" spans="5:17" ht="12.75">
      <c r="E420" s="159"/>
      <c r="F420" s="159"/>
      <c r="G420" s="159"/>
      <c r="H420" s="159"/>
      <c r="I420" s="159"/>
      <c r="J420" s="159"/>
      <c r="K420" s="159"/>
      <c r="L420" s="159"/>
      <c r="M420" s="159"/>
      <c r="N420" s="159"/>
      <c r="O420" s="159"/>
      <c r="P420" s="159"/>
      <c r="Q420" s="159"/>
    </row>
    <row r="421" spans="5:17" ht="12.75">
      <c r="E421" s="159"/>
      <c r="F421" s="159"/>
      <c r="G421" s="159"/>
      <c r="H421" s="159"/>
      <c r="I421" s="159"/>
      <c r="J421" s="159"/>
      <c r="K421" s="159"/>
      <c r="L421" s="159"/>
      <c r="M421" s="159"/>
      <c r="N421" s="159"/>
      <c r="O421" s="159"/>
      <c r="P421" s="159"/>
      <c r="Q421" s="159"/>
    </row>
    <row r="422" spans="5:17" ht="12.75">
      <c r="E422" s="159"/>
      <c r="F422" s="159"/>
      <c r="G422" s="159"/>
      <c r="H422" s="159"/>
      <c r="I422" s="159"/>
      <c r="J422" s="159"/>
      <c r="K422" s="159"/>
      <c r="L422" s="159"/>
      <c r="M422" s="159"/>
      <c r="N422" s="159"/>
      <c r="O422" s="159"/>
      <c r="P422" s="159"/>
      <c r="Q422" s="159"/>
    </row>
    <row r="423" spans="5:17" ht="12.75">
      <c r="E423" s="159"/>
      <c r="F423" s="159"/>
      <c r="G423" s="159"/>
      <c r="H423" s="159"/>
      <c r="I423" s="159"/>
      <c r="J423" s="159"/>
      <c r="K423" s="159"/>
      <c r="L423" s="159"/>
      <c r="M423" s="159"/>
      <c r="N423" s="159"/>
      <c r="O423" s="159"/>
      <c r="P423" s="159"/>
      <c r="Q423" s="159"/>
    </row>
    <row r="424" spans="5:17" ht="12.75">
      <c r="E424" s="159"/>
      <c r="F424" s="159"/>
      <c r="G424" s="159"/>
      <c r="H424" s="159"/>
      <c r="I424" s="159"/>
      <c r="J424" s="159"/>
      <c r="K424" s="159"/>
      <c r="L424" s="159"/>
      <c r="M424" s="159"/>
      <c r="N424" s="159"/>
      <c r="O424" s="159"/>
      <c r="P424" s="159"/>
      <c r="Q424" s="159"/>
    </row>
    <row r="425" spans="5:17" ht="12.75">
      <c r="E425" s="159"/>
      <c r="F425" s="159"/>
      <c r="G425" s="159"/>
      <c r="H425" s="159"/>
      <c r="I425" s="159"/>
      <c r="J425" s="159"/>
      <c r="K425" s="159"/>
      <c r="L425" s="159"/>
      <c r="M425" s="159"/>
      <c r="N425" s="159"/>
      <c r="O425" s="159"/>
      <c r="P425" s="159"/>
      <c r="Q425" s="159"/>
    </row>
    <row r="426" spans="5:17" ht="12.75">
      <c r="E426" s="159"/>
      <c r="F426" s="159"/>
      <c r="G426" s="159"/>
      <c r="H426" s="159"/>
      <c r="I426" s="159"/>
      <c r="J426" s="159"/>
      <c r="K426" s="159"/>
      <c r="L426" s="159"/>
      <c r="M426" s="159"/>
      <c r="N426" s="159"/>
      <c r="O426" s="159"/>
      <c r="P426" s="159"/>
      <c r="Q426" s="159"/>
    </row>
    <row r="427" spans="5:17" ht="12.75">
      <c r="E427" s="159"/>
      <c r="F427" s="159"/>
      <c r="G427" s="159"/>
      <c r="H427" s="159"/>
      <c r="I427" s="159"/>
      <c r="J427" s="159"/>
      <c r="K427" s="159"/>
      <c r="L427" s="159"/>
      <c r="M427" s="159"/>
      <c r="N427" s="159"/>
      <c r="O427" s="159"/>
      <c r="P427" s="159"/>
      <c r="Q427" s="159"/>
    </row>
    <row r="428" spans="5:17" ht="12.75">
      <c r="E428" s="159"/>
      <c r="F428" s="159"/>
      <c r="G428" s="159"/>
      <c r="H428" s="159"/>
      <c r="I428" s="159"/>
      <c r="J428" s="159"/>
      <c r="K428" s="159"/>
      <c r="L428" s="159"/>
      <c r="M428" s="159"/>
      <c r="N428" s="159"/>
      <c r="O428" s="159"/>
      <c r="P428" s="159"/>
      <c r="Q428" s="159"/>
    </row>
    <row r="429" spans="5:17" ht="12.75">
      <c r="E429" s="159"/>
      <c r="F429" s="159"/>
      <c r="G429" s="159"/>
      <c r="H429" s="159"/>
      <c r="I429" s="159"/>
      <c r="J429" s="159"/>
      <c r="K429" s="159"/>
      <c r="L429" s="159"/>
      <c r="M429" s="159"/>
      <c r="N429" s="159"/>
      <c r="O429" s="159"/>
      <c r="P429" s="159"/>
      <c r="Q429" s="159"/>
    </row>
    <row r="430" spans="5:17" ht="12.75">
      <c r="E430" s="159"/>
      <c r="F430" s="159"/>
      <c r="G430" s="159"/>
      <c r="H430" s="159"/>
      <c r="I430" s="159"/>
      <c r="J430" s="159"/>
      <c r="K430" s="159"/>
      <c r="L430" s="159"/>
      <c r="M430" s="159"/>
      <c r="N430" s="159"/>
      <c r="O430" s="159"/>
      <c r="P430" s="159"/>
      <c r="Q430" s="159"/>
    </row>
    <row r="431" spans="5:17" ht="12.75">
      <c r="E431" s="159"/>
      <c r="F431" s="159"/>
      <c r="G431" s="159"/>
      <c r="H431" s="159"/>
      <c r="I431" s="159"/>
      <c r="J431" s="159"/>
      <c r="K431" s="159"/>
      <c r="L431" s="159"/>
      <c r="M431" s="159"/>
      <c r="N431" s="159"/>
      <c r="O431" s="159"/>
      <c r="P431" s="159"/>
      <c r="Q431" s="159"/>
    </row>
    <row r="432" spans="5:17" ht="12.75">
      <c r="E432" s="159"/>
      <c r="F432" s="159"/>
      <c r="G432" s="159"/>
      <c r="H432" s="159"/>
      <c r="I432" s="159"/>
      <c r="J432" s="159"/>
      <c r="K432" s="159"/>
      <c r="L432" s="159"/>
      <c r="M432" s="159"/>
      <c r="N432" s="159"/>
      <c r="O432" s="159"/>
      <c r="P432" s="159"/>
      <c r="Q432" s="159"/>
    </row>
    <row r="433" spans="5:17" ht="12.75">
      <c r="E433" s="159"/>
      <c r="F433" s="159"/>
      <c r="G433" s="159"/>
      <c r="H433" s="159"/>
      <c r="I433" s="159"/>
      <c r="J433" s="159"/>
      <c r="K433" s="159"/>
      <c r="L433" s="159"/>
      <c r="M433" s="159"/>
      <c r="N433" s="159"/>
      <c r="O433" s="159"/>
      <c r="P433" s="159"/>
      <c r="Q433" s="159"/>
    </row>
    <row r="434" spans="5:17" ht="12.75">
      <c r="E434" s="159"/>
      <c r="F434" s="159"/>
      <c r="G434" s="159"/>
      <c r="H434" s="159"/>
      <c r="I434" s="159"/>
      <c r="J434" s="159"/>
      <c r="K434" s="159"/>
      <c r="L434" s="159"/>
      <c r="M434" s="159"/>
      <c r="N434" s="159"/>
      <c r="O434" s="159"/>
      <c r="P434" s="159"/>
      <c r="Q434" s="159"/>
    </row>
    <row r="435" spans="5:17" ht="12.75">
      <c r="E435" s="159"/>
      <c r="F435" s="159"/>
      <c r="G435" s="159"/>
      <c r="H435" s="159"/>
      <c r="I435" s="159"/>
      <c r="J435" s="159"/>
      <c r="K435" s="159"/>
      <c r="L435" s="159"/>
      <c r="M435" s="159"/>
      <c r="N435" s="159"/>
      <c r="O435" s="159"/>
      <c r="P435" s="159"/>
      <c r="Q435" s="159"/>
    </row>
    <row r="436" spans="5:17" ht="12.75">
      <c r="E436" s="159"/>
      <c r="F436" s="159"/>
      <c r="G436" s="159"/>
      <c r="H436" s="159"/>
      <c r="I436" s="159"/>
      <c r="J436" s="159"/>
      <c r="K436" s="159"/>
      <c r="L436" s="159"/>
      <c r="M436" s="159"/>
      <c r="N436" s="159"/>
      <c r="O436" s="159"/>
      <c r="P436" s="159"/>
      <c r="Q436" s="159"/>
    </row>
    <row r="437" spans="5:17" ht="12.75">
      <c r="E437" s="159"/>
      <c r="F437" s="159"/>
      <c r="G437" s="159"/>
      <c r="H437" s="159"/>
      <c r="I437" s="159"/>
      <c r="J437" s="159"/>
      <c r="K437" s="159"/>
      <c r="L437" s="159"/>
      <c r="M437" s="159"/>
      <c r="N437" s="159"/>
      <c r="O437" s="159"/>
      <c r="P437" s="159"/>
      <c r="Q437" s="159"/>
    </row>
    <row r="438" spans="5:17" ht="12.75">
      <c r="E438" s="159"/>
      <c r="F438" s="159"/>
      <c r="G438" s="159"/>
      <c r="H438" s="159"/>
      <c r="I438" s="159"/>
      <c r="J438" s="159"/>
      <c r="K438" s="159"/>
      <c r="L438" s="159"/>
      <c r="M438" s="159"/>
      <c r="N438" s="159"/>
      <c r="O438" s="159"/>
      <c r="P438" s="159"/>
      <c r="Q438" s="159"/>
    </row>
    <row r="439" spans="5:17" ht="12.75">
      <c r="E439" s="159"/>
      <c r="F439" s="159"/>
      <c r="G439" s="159"/>
      <c r="H439" s="159"/>
      <c r="I439" s="159"/>
      <c r="J439" s="159"/>
      <c r="K439" s="159"/>
      <c r="L439" s="159"/>
      <c r="M439" s="159"/>
      <c r="N439" s="159"/>
      <c r="O439" s="159"/>
      <c r="P439" s="159"/>
      <c r="Q439" s="159"/>
    </row>
    <row r="440" spans="5:17" ht="12.75">
      <c r="E440" s="159"/>
      <c r="F440" s="159"/>
      <c r="G440" s="159"/>
      <c r="H440" s="159"/>
      <c r="I440" s="159"/>
      <c r="J440" s="159"/>
      <c r="K440" s="159"/>
      <c r="L440" s="159"/>
      <c r="M440" s="159"/>
      <c r="N440" s="159"/>
      <c r="O440" s="159"/>
      <c r="P440" s="159"/>
      <c r="Q440" s="159"/>
    </row>
    <row r="441" spans="5:17" ht="12.75">
      <c r="E441" s="159"/>
      <c r="F441" s="159"/>
      <c r="G441" s="159"/>
      <c r="H441" s="159"/>
      <c r="I441" s="159"/>
      <c r="J441" s="159"/>
      <c r="K441" s="159"/>
      <c r="L441" s="159"/>
      <c r="M441" s="159"/>
      <c r="N441" s="159"/>
      <c r="O441" s="159"/>
      <c r="P441" s="159"/>
      <c r="Q441" s="159"/>
    </row>
    <row r="442" spans="5:17" ht="12.75">
      <c r="E442" s="159"/>
      <c r="F442" s="159"/>
      <c r="G442" s="159"/>
      <c r="H442" s="159"/>
      <c r="I442" s="159"/>
      <c r="J442" s="159"/>
      <c r="K442" s="159"/>
      <c r="L442" s="159"/>
      <c r="M442" s="159"/>
      <c r="N442" s="159"/>
      <c r="O442" s="159"/>
      <c r="P442" s="159"/>
      <c r="Q442" s="159"/>
    </row>
    <row r="443" spans="5:17" ht="12.75">
      <c r="E443" s="159"/>
      <c r="F443" s="159"/>
      <c r="G443" s="159"/>
      <c r="H443" s="159"/>
      <c r="I443" s="159"/>
      <c r="J443" s="159"/>
      <c r="K443" s="159"/>
      <c r="L443" s="159"/>
      <c r="M443" s="159"/>
      <c r="N443" s="159"/>
      <c r="O443" s="159"/>
      <c r="P443" s="159"/>
      <c r="Q443" s="159"/>
    </row>
    <row r="444" spans="5:17" ht="12.75">
      <c r="E444" s="159"/>
      <c r="F444" s="159"/>
      <c r="G444" s="159"/>
      <c r="H444" s="159"/>
      <c r="I444" s="159"/>
      <c r="J444" s="159"/>
      <c r="K444" s="159"/>
      <c r="L444" s="159"/>
      <c r="M444" s="159"/>
      <c r="N444" s="159"/>
      <c r="O444" s="159"/>
      <c r="P444" s="159"/>
      <c r="Q444" s="159"/>
    </row>
    <row r="445" spans="5:17" ht="12.75">
      <c r="E445" s="159"/>
      <c r="F445" s="159"/>
      <c r="G445" s="159"/>
      <c r="H445" s="159"/>
      <c r="I445" s="159"/>
      <c r="J445" s="159"/>
      <c r="K445" s="159"/>
      <c r="L445" s="159"/>
      <c r="M445" s="159"/>
      <c r="N445" s="159"/>
      <c r="O445" s="159"/>
      <c r="P445" s="159"/>
      <c r="Q445" s="159"/>
    </row>
    <row r="446" spans="5:17" ht="12.75">
      <c r="E446" s="159"/>
      <c r="F446" s="159"/>
      <c r="G446" s="159"/>
      <c r="H446" s="159"/>
      <c r="I446" s="159"/>
      <c r="J446" s="159"/>
      <c r="K446" s="159"/>
      <c r="L446" s="159"/>
      <c r="M446" s="159"/>
      <c r="N446" s="159"/>
      <c r="O446" s="159"/>
      <c r="P446" s="159"/>
      <c r="Q446" s="159"/>
    </row>
    <row r="447" spans="5:17" ht="12.75">
      <c r="E447" s="159"/>
      <c r="F447" s="159"/>
      <c r="G447" s="159"/>
      <c r="H447" s="159"/>
      <c r="I447" s="159"/>
      <c r="J447" s="159"/>
      <c r="K447" s="159"/>
      <c r="L447" s="159"/>
      <c r="M447" s="159"/>
      <c r="N447" s="159"/>
      <c r="O447" s="159"/>
      <c r="P447" s="159"/>
      <c r="Q447" s="159"/>
    </row>
    <row r="448" spans="5:17" ht="12.75">
      <c r="E448" s="159"/>
      <c r="F448" s="159"/>
      <c r="G448" s="159"/>
      <c r="H448" s="159"/>
      <c r="I448" s="159"/>
      <c r="J448" s="159"/>
      <c r="K448" s="159"/>
      <c r="L448" s="159"/>
      <c r="M448" s="159"/>
      <c r="N448" s="159"/>
      <c r="O448" s="159"/>
      <c r="P448" s="159"/>
      <c r="Q448" s="159"/>
    </row>
    <row r="449" spans="5:17" ht="12.75">
      <c r="E449" s="159"/>
      <c r="F449" s="159"/>
      <c r="G449" s="159"/>
      <c r="H449" s="159"/>
      <c r="I449" s="159"/>
      <c r="J449" s="159"/>
      <c r="K449" s="159"/>
      <c r="L449" s="159"/>
      <c r="M449" s="159"/>
      <c r="N449" s="159"/>
      <c r="O449" s="159"/>
      <c r="P449" s="159"/>
      <c r="Q449" s="159"/>
    </row>
    <row r="450" spans="5:17" ht="12.75">
      <c r="E450" s="159"/>
      <c r="F450" s="159"/>
      <c r="G450" s="159"/>
      <c r="H450" s="159"/>
      <c r="I450" s="159"/>
      <c r="J450" s="159"/>
      <c r="K450" s="159"/>
      <c r="L450" s="159"/>
      <c r="M450" s="159"/>
      <c r="N450" s="159"/>
      <c r="O450" s="159"/>
      <c r="P450" s="159"/>
      <c r="Q450" s="159"/>
    </row>
    <row r="451" spans="5:17" ht="12.75">
      <c r="E451" s="159"/>
      <c r="F451" s="159"/>
      <c r="G451" s="159"/>
      <c r="H451" s="159"/>
      <c r="I451" s="159"/>
      <c r="J451" s="159"/>
      <c r="K451" s="159"/>
      <c r="L451" s="159"/>
      <c r="M451" s="159"/>
      <c r="N451" s="159"/>
      <c r="O451" s="159"/>
      <c r="P451" s="159"/>
      <c r="Q451" s="159"/>
    </row>
    <row r="452" spans="5:17" ht="12.75">
      <c r="E452" s="159"/>
      <c r="F452" s="159"/>
      <c r="G452" s="159"/>
      <c r="H452" s="159"/>
      <c r="I452" s="159"/>
      <c r="J452" s="159"/>
      <c r="K452" s="159"/>
      <c r="L452" s="159"/>
      <c r="M452" s="159"/>
      <c r="N452" s="159"/>
      <c r="O452" s="159"/>
      <c r="P452" s="159"/>
      <c r="Q452" s="159"/>
    </row>
    <row r="453" spans="5:17" ht="12.75">
      <c r="E453" s="159"/>
      <c r="F453" s="159"/>
      <c r="G453" s="159"/>
      <c r="H453" s="159"/>
      <c r="I453" s="159"/>
      <c r="J453" s="159"/>
      <c r="K453" s="159"/>
      <c r="L453" s="159"/>
      <c r="M453" s="159"/>
      <c r="N453" s="159"/>
      <c r="O453" s="159"/>
      <c r="P453" s="159"/>
      <c r="Q453" s="159"/>
    </row>
    <row r="454" spans="5:17" ht="12.75">
      <c r="E454" s="159"/>
      <c r="F454" s="159"/>
      <c r="G454" s="159"/>
      <c r="H454" s="159"/>
      <c r="I454" s="159"/>
      <c r="J454" s="159"/>
      <c r="K454" s="159"/>
      <c r="L454" s="159"/>
      <c r="M454" s="159"/>
      <c r="N454" s="159"/>
      <c r="O454" s="159"/>
      <c r="P454" s="159"/>
      <c r="Q454" s="159"/>
    </row>
    <row r="455" spans="5:17" ht="12.75">
      <c r="E455" s="159"/>
      <c r="F455" s="159"/>
      <c r="G455" s="159"/>
      <c r="H455" s="159"/>
      <c r="I455" s="159"/>
      <c r="J455" s="159"/>
      <c r="K455" s="159"/>
      <c r="L455" s="159"/>
      <c r="M455" s="159"/>
      <c r="N455" s="159"/>
      <c r="O455" s="159"/>
      <c r="P455" s="159"/>
      <c r="Q455" s="159"/>
    </row>
    <row r="456" spans="5:17" ht="12.75">
      <c r="E456" s="159"/>
      <c r="F456" s="159"/>
      <c r="G456" s="159"/>
      <c r="H456" s="159"/>
      <c r="I456" s="159"/>
      <c r="J456" s="159"/>
      <c r="K456" s="159"/>
      <c r="L456" s="159"/>
      <c r="M456" s="159"/>
      <c r="N456" s="159"/>
      <c r="O456" s="159"/>
      <c r="P456" s="159"/>
      <c r="Q456" s="159"/>
    </row>
    <row r="457" spans="5:17" ht="12.75">
      <c r="E457" s="159"/>
      <c r="F457" s="159"/>
      <c r="G457" s="159"/>
      <c r="H457" s="159"/>
      <c r="I457" s="159"/>
      <c r="J457" s="159"/>
      <c r="K457" s="159"/>
      <c r="L457" s="159"/>
      <c r="M457" s="159"/>
      <c r="N457" s="159"/>
      <c r="O457" s="159"/>
      <c r="P457" s="159"/>
      <c r="Q457" s="159"/>
    </row>
    <row r="458" spans="5:17" ht="12.75">
      <c r="E458" s="159"/>
      <c r="F458" s="159"/>
      <c r="G458" s="159"/>
      <c r="H458" s="159"/>
      <c r="I458" s="159"/>
      <c r="J458" s="159"/>
      <c r="K458" s="159"/>
      <c r="L458" s="159"/>
      <c r="M458" s="159"/>
      <c r="N458" s="159"/>
      <c r="O458" s="159"/>
      <c r="P458" s="159"/>
      <c r="Q458" s="159"/>
    </row>
    <row r="459" spans="5:17" ht="12.75">
      <c r="E459" s="159"/>
      <c r="F459" s="159"/>
      <c r="G459" s="159"/>
      <c r="H459" s="159"/>
      <c r="I459" s="159"/>
      <c r="J459" s="159"/>
      <c r="K459" s="159"/>
      <c r="L459" s="159"/>
      <c r="M459" s="159"/>
      <c r="N459" s="159"/>
      <c r="O459" s="159"/>
      <c r="P459" s="159"/>
      <c r="Q459" s="159"/>
    </row>
    <row r="460" spans="5:17" ht="12.75">
      <c r="E460" s="159"/>
      <c r="F460" s="159"/>
      <c r="G460" s="159"/>
      <c r="H460" s="159"/>
      <c r="I460" s="159"/>
      <c r="J460" s="159"/>
      <c r="K460" s="159"/>
      <c r="L460" s="159"/>
      <c r="M460" s="159"/>
      <c r="N460" s="159"/>
      <c r="O460" s="159"/>
      <c r="P460" s="159"/>
      <c r="Q460" s="159"/>
    </row>
    <row r="461" spans="5:17" ht="12.75">
      <c r="E461" s="159"/>
      <c r="F461" s="159"/>
      <c r="G461" s="159"/>
      <c r="H461" s="159"/>
      <c r="I461" s="159"/>
      <c r="J461" s="159"/>
      <c r="K461" s="159"/>
      <c r="L461" s="159"/>
      <c r="M461" s="159"/>
      <c r="N461" s="159"/>
      <c r="O461" s="159"/>
      <c r="P461" s="159"/>
      <c r="Q461" s="159"/>
    </row>
    <row r="462" spans="5:17" ht="12.75">
      <c r="E462" s="159"/>
      <c r="F462" s="159"/>
      <c r="G462" s="159"/>
      <c r="H462" s="159"/>
      <c r="I462" s="159"/>
      <c r="J462" s="159"/>
      <c r="K462" s="159"/>
      <c r="L462" s="159"/>
      <c r="M462" s="159"/>
      <c r="N462" s="159"/>
      <c r="O462" s="159"/>
      <c r="P462" s="159"/>
      <c r="Q462" s="159"/>
    </row>
    <row r="463" spans="5:17" ht="12.75">
      <c r="E463" s="159"/>
      <c r="F463" s="159"/>
      <c r="G463" s="159"/>
      <c r="H463" s="159"/>
      <c r="I463" s="159"/>
      <c r="J463" s="159"/>
      <c r="K463" s="159"/>
      <c r="L463" s="159"/>
      <c r="M463" s="159"/>
      <c r="N463" s="159"/>
      <c r="O463" s="159"/>
      <c r="P463" s="159"/>
      <c r="Q463" s="159"/>
    </row>
    <row r="464" spans="5:17" ht="12.75">
      <c r="E464" s="159"/>
      <c r="F464" s="159"/>
      <c r="G464" s="159"/>
      <c r="H464" s="159"/>
      <c r="I464" s="159"/>
      <c r="J464" s="159"/>
      <c r="K464" s="159"/>
      <c r="L464" s="159"/>
      <c r="M464" s="159"/>
      <c r="N464" s="159"/>
      <c r="O464" s="159"/>
      <c r="P464" s="159"/>
      <c r="Q464" s="159"/>
    </row>
    <row r="465" spans="5:17" ht="12.75">
      <c r="E465" s="159"/>
      <c r="F465" s="159"/>
      <c r="G465" s="159"/>
      <c r="H465" s="159"/>
      <c r="I465" s="159"/>
      <c r="J465" s="159"/>
      <c r="K465" s="159"/>
      <c r="L465" s="159"/>
      <c r="M465" s="159"/>
      <c r="N465" s="159"/>
      <c r="O465" s="159"/>
      <c r="P465" s="159"/>
      <c r="Q465" s="159"/>
    </row>
    <row r="466" spans="5:17" ht="12.75">
      <c r="E466" s="159"/>
      <c r="F466" s="159"/>
      <c r="G466" s="159"/>
      <c r="H466" s="159"/>
      <c r="I466" s="159"/>
      <c r="J466" s="159"/>
      <c r="K466" s="159"/>
      <c r="L466" s="159"/>
      <c r="M466" s="159"/>
      <c r="N466" s="159"/>
      <c r="O466" s="159"/>
      <c r="P466" s="159"/>
      <c r="Q466" s="159"/>
    </row>
    <row r="467" spans="5:17" ht="12.75">
      <c r="E467" s="159"/>
      <c r="F467" s="159"/>
      <c r="G467" s="159"/>
      <c r="H467" s="159"/>
      <c r="I467" s="159"/>
      <c r="J467" s="159"/>
      <c r="K467" s="159"/>
      <c r="L467" s="159"/>
      <c r="M467" s="159"/>
      <c r="N467" s="159"/>
      <c r="O467" s="159"/>
      <c r="P467" s="159"/>
      <c r="Q467" s="159"/>
    </row>
    <row r="468" spans="5:17" ht="12.75">
      <c r="E468" s="159"/>
      <c r="F468" s="159"/>
      <c r="G468" s="159"/>
      <c r="H468" s="159"/>
      <c r="I468" s="159"/>
      <c r="J468" s="159"/>
      <c r="K468" s="159"/>
      <c r="L468" s="159"/>
      <c r="M468" s="159"/>
      <c r="N468" s="159"/>
      <c r="O468" s="159"/>
      <c r="P468" s="159"/>
      <c r="Q468" s="159"/>
    </row>
    <row r="469" spans="5:17" ht="12.75">
      <c r="E469" s="159"/>
      <c r="F469" s="159"/>
      <c r="G469" s="159"/>
      <c r="H469" s="159"/>
      <c r="I469" s="159"/>
      <c r="J469" s="159"/>
      <c r="K469" s="159"/>
      <c r="L469" s="159"/>
      <c r="M469" s="159"/>
      <c r="N469" s="159"/>
      <c r="O469" s="159"/>
      <c r="P469" s="159"/>
      <c r="Q469" s="159"/>
    </row>
    <row r="470" spans="5:17" ht="12.75">
      <c r="E470" s="159"/>
      <c r="F470" s="159"/>
      <c r="G470" s="159"/>
      <c r="H470" s="159"/>
      <c r="I470" s="159"/>
      <c r="J470" s="159"/>
      <c r="K470" s="159"/>
      <c r="L470" s="159"/>
      <c r="M470" s="159"/>
      <c r="N470" s="159"/>
      <c r="O470" s="159"/>
      <c r="P470" s="159"/>
      <c r="Q470" s="159"/>
    </row>
    <row r="471" spans="5:17" ht="12.75">
      <c r="E471" s="159"/>
      <c r="F471" s="159"/>
      <c r="G471" s="159"/>
      <c r="H471" s="159"/>
      <c r="I471" s="159"/>
      <c r="J471" s="159"/>
      <c r="K471" s="159"/>
      <c r="L471" s="159"/>
      <c r="M471" s="159"/>
      <c r="N471" s="159"/>
      <c r="O471" s="159"/>
      <c r="P471" s="159"/>
      <c r="Q471" s="159"/>
    </row>
    <row r="472" spans="5:17" ht="12.75">
      <c r="E472" s="159"/>
      <c r="F472" s="159"/>
      <c r="G472" s="159"/>
      <c r="H472" s="159"/>
      <c r="I472" s="159"/>
      <c r="J472" s="159"/>
      <c r="K472" s="159"/>
      <c r="L472" s="159"/>
      <c r="M472" s="159"/>
      <c r="N472" s="159"/>
      <c r="O472" s="159"/>
      <c r="P472" s="159"/>
      <c r="Q472" s="159"/>
    </row>
    <row r="473" spans="5:17" ht="12.75">
      <c r="E473" s="159"/>
      <c r="F473" s="159"/>
      <c r="G473" s="159"/>
      <c r="H473" s="159"/>
      <c r="I473" s="159"/>
      <c r="J473" s="159"/>
      <c r="K473" s="159"/>
      <c r="L473" s="159"/>
      <c r="M473" s="159"/>
      <c r="N473" s="159"/>
      <c r="O473" s="159"/>
      <c r="P473" s="159"/>
      <c r="Q473" s="159"/>
    </row>
    <row r="474" spans="5:17" ht="12.75">
      <c r="E474" s="159"/>
      <c r="F474" s="159"/>
      <c r="G474" s="159"/>
      <c r="H474" s="159"/>
      <c r="I474" s="159"/>
      <c r="J474" s="159"/>
      <c r="K474" s="159"/>
      <c r="L474" s="159"/>
      <c r="M474" s="159"/>
      <c r="N474" s="159"/>
      <c r="O474" s="159"/>
      <c r="P474" s="159"/>
      <c r="Q474" s="159"/>
    </row>
    <row r="475" spans="5:17" ht="12.75">
      <c r="E475" s="159"/>
      <c r="F475" s="159"/>
      <c r="G475" s="159"/>
      <c r="H475" s="159"/>
      <c r="I475" s="159"/>
      <c r="J475" s="159"/>
      <c r="K475" s="159"/>
      <c r="L475" s="159"/>
      <c r="M475" s="159"/>
      <c r="N475" s="159"/>
      <c r="O475" s="159"/>
      <c r="P475" s="159"/>
      <c r="Q475" s="159"/>
    </row>
    <row r="476" spans="5:17" ht="12.75">
      <c r="E476" s="159"/>
      <c r="F476" s="159"/>
      <c r="G476" s="159"/>
      <c r="H476" s="159"/>
      <c r="I476" s="159"/>
      <c r="J476" s="159"/>
      <c r="K476" s="159"/>
      <c r="L476" s="159"/>
      <c r="M476" s="159"/>
      <c r="N476" s="159"/>
      <c r="O476" s="159"/>
      <c r="P476" s="159"/>
      <c r="Q476" s="159"/>
    </row>
    <row r="477" spans="5:17" ht="12.75">
      <c r="E477" s="159"/>
      <c r="F477" s="159"/>
      <c r="G477" s="159"/>
      <c r="H477" s="159"/>
      <c r="I477" s="159"/>
      <c r="J477" s="159"/>
      <c r="K477" s="159"/>
      <c r="L477" s="159"/>
      <c r="M477" s="159"/>
      <c r="N477" s="159"/>
      <c r="O477" s="159"/>
      <c r="P477" s="159"/>
      <c r="Q477" s="159"/>
    </row>
    <row r="478" spans="5:17" ht="12.75">
      <c r="E478" s="159"/>
      <c r="F478" s="159"/>
      <c r="G478" s="159"/>
      <c r="H478" s="159"/>
      <c r="I478" s="159"/>
      <c r="J478" s="159"/>
      <c r="K478" s="159"/>
      <c r="L478" s="159"/>
      <c r="M478" s="159"/>
      <c r="N478" s="159"/>
      <c r="O478" s="159"/>
      <c r="P478" s="159"/>
      <c r="Q478" s="159"/>
    </row>
    <row r="479" spans="5:17" ht="12.75">
      <c r="E479" s="159"/>
      <c r="F479" s="159"/>
      <c r="G479" s="159"/>
      <c r="H479" s="159"/>
      <c r="I479" s="159"/>
      <c r="J479" s="159"/>
      <c r="K479" s="159"/>
      <c r="L479" s="159"/>
      <c r="M479" s="159"/>
      <c r="N479" s="159"/>
      <c r="O479" s="159"/>
      <c r="P479" s="159"/>
      <c r="Q479" s="159"/>
    </row>
    <row r="480" spans="5:17" ht="12.75">
      <c r="E480" s="159"/>
      <c r="F480" s="159"/>
      <c r="G480" s="159"/>
      <c r="H480" s="159"/>
      <c r="I480" s="159"/>
      <c r="J480" s="159"/>
      <c r="K480" s="159"/>
      <c r="L480" s="159"/>
      <c r="M480" s="159"/>
      <c r="N480" s="159"/>
      <c r="O480" s="159"/>
      <c r="P480" s="159"/>
      <c r="Q480" s="159"/>
    </row>
    <row r="481" spans="5:17" ht="12.75">
      <c r="E481" s="159"/>
      <c r="F481" s="159"/>
      <c r="G481" s="159"/>
      <c r="H481" s="159"/>
      <c r="I481" s="159"/>
      <c r="J481" s="159"/>
      <c r="K481" s="159"/>
      <c r="L481" s="159"/>
      <c r="M481" s="159"/>
      <c r="N481" s="159"/>
      <c r="O481" s="159"/>
      <c r="P481" s="159"/>
      <c r="Q481" s="159"/>
    </row>
    <row r="482" spans="5:17" ht="12.75">
      <c r="E482" s="159"/>
      <c r="F482" s="159"/>
      <c r="G482" s="159"/>
      <c r="H482" s="159"/>
      <c r="I482" s="159"/>
      <c r="J482" s="159"/>
      <c r="K482" s="159"/>
      <c r="L482" s="159"/>
      <c r="M482" s="159"/>
      <c r="N482" s="159"/>
      <c r="O482" s="159"/>
      <c r="P482" s="159"/>
      <c r="Q482" s="159"/>
    </row>
    <row r="483" spans="5:17" ht="12.75">
      <c r="E483" s="159"/>
      <c r="F483" s="159"/>
      <c r="G483" s="159"/>
      <c r="H483" s="159"/>
      <c r="I483" s="159"/>
      <c r="J483" s="159"/>
      <c r="K483" s="159"/>
      <c r="L483" s="159"/>
      <c r="M483" s="159"/>
      <c r="N483" s="159"/>
      <c r="O483" s="159"/>
      <c r="P483" s="159"/>
      <c r="Q483" s="159"/>
    </row>
    <row r="484" spans="5:17" ht="12.75">
      <c r="E484" s="159"/>
      <c r="F484" s="159"/>
      <c r="G484" s="159"/>
      <c r="H484" s="159"/>
      <c r="I484" s="159"/>
      <c r="J484" s="159"/>
      <c r="K484" s="159"/>
      <c r="L484" s="159"/>
      <c r="M484" s="159"/>
      <c r="N484" s="159"/>
      <c r="O484" s="159"/>
      <c r="P484" s="159"/>
      <c r="Q484" s="159"/>
    </row>
    <row r="485" spans="5:17" ht="12.75">
      <c r="E485" s="159"/>
      <c r="F485" s="159"/>
      <c r="G485" s="159"/>
      <c r="H485" s="159"/>
      <c r="I485" s="159"/>
      <c r="J485" s="159"/>
      <c r="K485" s="159"/>
      <c r="L485" s="159"/>
      <c r="M485" s="159"/>
      <c r="N485" s="159"/>
      <c r="O485" s="159"/>
      <c r="P485" s="159"/>
      <c r="Q485" s="159"/>
    </row>
    <row r="486" spans="5:17" ht="12.75">
      <c r="E486" s="159"/>
      <c r="F486" s="159"/>
      <c r="G486" s="159"/>
      <c r="H486" s="159"/>
      <c r="I486" s="159"/>
      <c r="J486" s="159"/>
      <c r="K486" s="159"/>
      <c r="L486" s="159"/>
      <c r="M486" s="159"/>
      <c r="N486" s="159"/>
      <c r="O486" s="159"/>
      <c r="P486" s="159"/>
      <c r="Q486" s="159"/>
    </row>
    <row r="487" spans="5:17" ht="12.75">
      <c r="E487" s="159"/>
      <c r="F487" s="159"/>
      <c r="G487" s="159"/>
      <c r="H487" s="159"/>
      <c r="I487" s="159"/>
      <c r="J487" s="159"/>
      <c r="K487" s="159"/>
      <c r="L487" s="159"/>
      <c r="M487" s="159"/>
      <c r="N487" s="159"/>
      <c r="O487" s="159"/>
      <c r="P487" s="159"/>
      <c r="Q487" s="159"/>
    </row>
    <row r="488" spans="5:17" ht="12.75">
      <c r="E488" s="159"/>
      <c r="F488" s="159"/>
      <c r="G488" s="159"/>
      <c r="H488" s="159"/>
      <c r="I488" s="159"/>
      <c r="J488" s="159"/>
      <c r="K488" s="159"/>
      <c r="L488" s="159"/>
      <c r="M488" s="159"/>
      <c r="N488" s="159"/>
      <c r="O488" s="159"/>
      <c r="P488" s="159"/>
      <c r="Q488" s="159"/>
    </row>
    <row r="489" spans="5:17" ht="12.75">
      <c r="E489" s="159"/>
      <c r="F489" s="159"/>
      <c r="G489" s="159"/>
      <c r="H489" s="159"/>
      <c r="I489" s="159"/>
      <c r="J489" s="159"/>
      <c r="K489" s="159"/>
      <c r="L489" s="159"/>
      <c r="M489" s="159"/>
      <c r="N489" s="159"/>
      <c r="O489" s="159"/>
      <c r="P489" s="159"/>
      <c r="Q489" s="159"/>
    </row>
    <row r="490" spans="5:17" ht="12.75">
      <c r="E490" s="159"/>
      <c r="F490" s="159"/>
      <c r="G490" s="159"/>
      <c r="H490" s="159"/>
      <c r="I490" s="159"/>
      <c r="J490" s="159"/>
      <c r="K490" s="159"/>
      <c r="L490" s="159"/>
      <c r="M490" s="159"/>
      <c r="N490" s="159"/>
      <c r="O490" s="159"/>
      <c r="P490" s="159"/>
      <c r="Q490" s="159"/>
    </row>
    <row r="491" spans="5:17" ht="12.75">
      <c r="E491" s="159"/>
      <c r="F491" s="159"/>
      <c r="G491" s="159"/>
      <c r="H491" s="159"/>
      <c r="I491" s="159"/>
      <c r="J491" s="159"/>
      <c r="K491" s="159"/>
      <c r="L491" s="159"/>
      <c r="M491" s="159"/>
      <c r="N491" s="159"/>
      <c r="O491" s="159"/>
      <c r="P491" s="159"/>
      <c r="Q491" s="159"/>
    </row>
    <row r="492" spans="5:17" ht="12.75">
      <c r="E492" s="159"/>
      <c r="F492" s="159"/>
      <c r="G492" s="159"/>
      <c r="H492" s="159"/>
      <c r="I492" s="159"/>
      <c r="J492" s="159"/>
      <c r="K492" s="159"/>
      <c r="L492" s="159"/>
      <c r="M492" s="159"/>
      <c r="N492" s="159"/>
      <c r="O492" s="159"/>
      <c r="P492" s="159"/>
      <c r="Q492" s="159"/>
    </row>
    <row r="493" spans="5:17" ht="12.75">
      <c r="E493" s="159"/>
      <c r="F493" s="159"/>
      <c r="G493" s="159"/>
      <c r="H493" s="159"/>
      <c r="I493" s="159"/>
      <c r="J493" s="159"/>
      <c r="K493" s="159"/>
      <c r="L493" s="159"/>
      <c r="M493" s="159"/>
      <c r="N493" s="159"/>
      <c r="O493" s="159"/>
      <c r="P493" s="159"/>
      <c r="Q493" s="159"/>
    </row>
    <row r="494" spans="5:17" ht="12.75">
      <c r="E494" s="159"/>
      <c r="F494" s="159"/>
      <c r="G494" s="159"/>
      <c r="H494" s="159"/>
      <c r="I494" s="159"/>
      <c r="J494" s="159"/>
      <c r="K494" s="159"/>
      <c r="L494" s="159"/>
      <c r="M494" s="159"/>
      <c r="N494" s="159"/>
      <c r="O494" s="159"/>
      <c r="P494" s="159"/>
      <c r="Q494" s="159"/>
    </row>
    <row r="495" spans="5:17" ht="12.75">
      <c r="E495" s="159"/>
      <c r="F495" s="159"/>
      <c r="G495" s="159"/>
      <c r="H495" s="159"/>
      <c r="I495" s="159"/>
      <c r="J495" s="159"/>
      <c r="K495" s="159"/>
      <c r="L495" s="159"/>
      <c r="M495" s="159"/>
      <c r="N495" s="159"/>
      <c r="O495" s="159"/>
      <c r="P495" s="159"/>
      <c r="Q495" s="159"/>
    </row>
    <row r="496" spans="5:17" ht="12.75">
      <c r="E496" s="159"/>
      <c r="F496" s="159"/>
      <c r="G496" s="159"/>
      <c r="H496" s="159"/>
      <c r="I496" s="159"/>
      <c r="J496" s="159"/>
      <c r="K496" s="159"/>
      <c r="L496" s="159"/>
      <c r="M496" s="159"/>
      <c r="N496" s="159"/>
      <c r="O496" s="159"/>
      <c r="P496" s="159"/>
      <c r="Q496" s="159"/>
    </row>
    <row r="497" spans="5:17" ht="12.75">
      <c r="E497" s="159"/>
      <c r="F497" s="159"/>
      <c r="G497" s="159"/>
      <c r="H497" s="159"/>
      <c r="I497" s="159"/>
      <c r="J497" s="159"/>
      <c r="K497" s="159"/>
      <c r="L497" s="159"/>
      <c r="M497" s="159"/>
      <c r="N497" s="159"/>
      <c r="O497" s="159"/>
      <c r="P497" s="159"/>
      <c r="Q497" s="159"/>
    </row>
    <row r="498" spans="5:17" ht="12.75">
      <c r="E498" s="159"/>
      <c r="F498" s="159"/>
      <c r="G498" s="159"/>
      <c r="H498" s="159"/>
      <c r="I498" s="159"/>
      <c r="J498" s="159"/>
      <c r="K498" s="159"/>
      <c r="L498" s="159"/>
      <c r="M498" s="159"/>
      <c r="N498" s="159"/>
      <c r="O498" s="159"/>
      <c r="P498" s="159"/>
      <c r="Q498" s="159"/>
    </row>
    <row r="499" spans="5:17" ht="12.75">
      <c r="E499" s="159"/>
      <c r="F499" s="159"/>
      <c r="G499" s="159"/>
      <c r="H499" s="159"/>
      <c r="I499" s="159"/>
      <c r="J499" s="159"/>
      <c r="K499" s="159"/>
      <c r="L499" s="159"/>
      <c r="M499" s="159"/>
      <c r="N499" s="159"/>
      <c r="O499" s="159"/>
      <c r="P499" s="159"/>
      <c r="Q499" s="159"/>
    </row>
    <row r="500" spans="5:17" ht="12.75">
      <c r="E500" s="159"/>
      <c r="F500" s="159"/>
      <c r="G500" s="159"/>
      <c r="H500" s="159"/>
      <c r="I500" s="159"/>
      <c r="J500" s="159"/>
      <c r="K500" s="159"/>
      <c r="L500" s="159"/>
      <c r="M500" s="159"/>
      <c r="N500" s="159"/>
      <c r="O500" s="159"/>
      <c r="P500" s="159"/>
      <c r="Q500" s="159"/>
    </row>
    <row r="501" spans="5:17" ht="12.75">
      <c r="E501" s="159"/>
      <c r="F501" s="159"/>
      <c r="G501" s="159"/>
      <c r="H501" s="159"/>
      <c r="I501" s="159"/>
      <c r="J501" s="159"/>
      <c r="K501" s="159"/>
      <c r="L501" s="159"/>
      <c r="M501" s="159"/>
      <c r="N501" s="159"/>
      <c r="O501" s="159"/>
      <c r="P501" s="159"/>
      <c r="Q501" s="159"/>
    </row>
    <row r="502" spans="5:17" ht="12.75">
      <c r="E502" s="159"/>
      <c r="F502" s="159"/>
      <c r="G502" s="159"/>
      <c r="H502" s="159"/>
      <c r="I502" s="159"/>
      <c r="J502" s="159"/>
      <c r="K502" s="159"/>
      <c r="L502" s="159"/>
      <c r="M502" s="159"/>
      <c r="N502" s="159"/>
      <c r="O502" s="159"/>
      <c r="P502" s="159"/>
      <c r="Q502" s="159"/>
    </row>
    <row r="503" spans="5:17" ht="12.75">
      <c r="E503" s="159"/>
      <c r="F503" s="159"/>
      <c r="G503" s="159"/>
      <c r="H503" s="159"/>
      <c r="I503" s="159"/>
      <c r="J503" s="159"/>
      <c r="K503" s="159"/>
      <c r="L503" s="159"/>
      <c r="M503" s="159"/>
      <c r="N503" s="159"/>
      <c r="O503" s="159"/>
      <c r="P503" s="159"/>
      <c r="Q503" s="159"/>
    </row>
    <row r="504" spans="5:17" ht="12.75">
      <c r="E504" s="159"/>
      <c r="F504" s="159"/>
      <c r="G504" s="159"/>
      <c r="H504" s="159"/>
      <c r="I504" s="159"/>
      <c r="J504" s="159"/>
      <c r="K504" s="159"/>
      <c r="L504" s="159"/>
      <c r="M504" s="159"/>
      <c r="N504" s="159"/>
      <c r="O504" s="159"/>
      <c r="P504" s="159"/>
      <c r="Q504" s="159"/>
    </row>
    <row r="505" spans="5:17" ht="12.75">
      <c r="E505" s="159"/>
      <c r="F505" s="159"/>
      <c r="G505" s="159"/>
      <c r="H505" s="159"/>
      <c r="I505" s="159"/>
      <c r="J505" s="159"/>
      <c r="K505" s="159"/>
      <c r="L505" s="159"/>
      <c r="M505" s="159"/>
      <c r="N505" s="159"/>
      <c r="O505" s="159"/>
      <c r="P505" s="159"/>
      <c r="Q505" s="159"/>
    </row>
    <row r="506" spans="5:17" ht="12.75">
      <c r="E506" s="159"/>
      <c r="F506" s="159"/>
      <c r="G506" s="159"/>
      <c r="H506" s="159"/>
      <c r="I506" s="159"/>
      <c r="J506" s="159"/>
      <c r="K506" s="159"/>
      <c r="L506" s="159"/>
      <c r="M506" s="159"/>
      <c r="N506" s="159"/>
      <c r="O506" s="159"/>
      <c r="P506" s="159"/>
      <c r="Q506" s="159"/>
    </row>
    <row r="507" spans="5:17" ht="12.75">
      <c r="E507" s="159"/>
      <c r="F507" s="159"/>
      <c r="G507" s="159"/>
      <c r="H507" s="159"/>
      <c r="I507" s="159"/>
      <c r="J507" s="159"/>
      <c r="K507" s="159"/>
      <c r="L507" s="159"/>
      <c r="M507" s="159"/>
      <c r="N507" s="159"/>
      <c r="O507" s="159"/>
      <c r="P507" s="159"/>
      <c r="Q507" s="159"/>
    </row>
    <row r="508" spans="5:17" ht="12.75">
      <c r="E508" s="159"/>
      <c r="F508" s="159"/>
      <c r="G508" s="159"/>
      <c r="H508" s="159"/>
      <c r="I508" s="159"/>
      <c r="J508" s="159"/>
      <c r="K508" s="159"/>
      <c r="L508" s="159"/>
      <c r="M508" s="159"/>
      <c r="N508" s="159"/>
      <c r="O508" s="159"/>
      <c r="P508" s="159"/>
      <c r="Q508" s="159"/>
    </row>
    <row r="509" spans="5:17" ht="12.75">
      <c r="E509" s="159"/>
      <c r="F509" s="159"/>
      <c r="G509" s="159"/>
      <c r="H509" s="159"/>
      <c r="I509" s="159"/>
      <c r="J509" s="159"/>
      <c r="K509" s="159"/>
      <c r="L509" s="159"/>
      <c r="M509" s="159"/>
      <c r="N509" s="159"/>
      <c r="O509" s="159"/>
      <c r="P509" s="159"/>
      <c r="Q509" s="159"/>
    </row>
    <row r="510" spans="5:17" ht="12.75">
      <c r="E510" s="159"/>
      <c r="F510" s="159"/>
      <c r="G510" s="159"/>
      <c r="H510" s="159"/>
      <c r="I510" s="159"/>
      <c r="J510" s="159"/>
      <c r="K510" s="159"/>
      <c r="L510" s="159"/>
      <c r="M510" s="159"/>
      <c r="N510" s="159"/>
      <c r="O510" s="159"/>
      <c r="P510" s="159"/>
      <c r="Q510" s="159"/>
    </row>
    <row r="511" spans="5:17" ht="12.75">
      <c r="E511" s="159"/>
      <c r="F511" s="159"/>
      <c r="G511" s="159"/>
      <c r="H511" s="159"/>
      <c r="I511" s="159"/>
      <c r="J511" s="159"/>
      <c r="K511" s="159"/>
      <c r="L511" s="159"/>
      <c r="M511" s="159"/>
      <c r="N511" s="159"/>
      <c r="O511" s="159"/>
      <c r="P511" s="159"/>
      <c r="Q511" s="159"/>
    </row>
    <row r="512" spans="5:17" ht="12.75">
      <c r="E512" s="159"/>
      <c r="F512" s="159"/>
      <c r="G512" s="159"/>
      <c r="H512" s="159"/>
      <c r="I512" s="159"/>
      <c r="J512" s="159"/>
      <c r="K512" s="159"/>
      <c r="L512" s="159"/>
      <c r="M512" s="159"/>
      <c r="N512" s="159"/>
      <c r="O512" s="159"/>
      <c r="P512" s="159"/>
      <c r="Q512" s="159"/>
    </row>
    <row r="513" spans="5:17" ht="12.75">
      <c r="E513" s="159"/>
      <c r="F513" s="159"/>
      <c r="G513" s="159"/>
      <c r="H513" s="159"/>
      <c r="I513" s="159"/>
      <c r="J513" s="159"/>
      <c r="K513" s="159"/>
      <c r="L513" s="159"/>
      <c r="M513" s="159"/>
      <c r="N513" s="159"/>
      <c r="O513" s="159"/>
      <c r="P513" s="159"/>
      <c r="Q513" s="159"/>
    </row>
    <row r="514" spans="5:17" ht="12.75">
      <c r="E514" s="159"/>
      <c r="F514" s="159"/>
      <c r="G514" s="159"/>
      <c r="H514" s="159"/>
      <c r="I514" s="159"/>
      <c r="J514" s="159"/>
      <c r="K514" s="159"/>
      <c r="L514" s="159"/>
      <c r="M514" s="159"/>
      <c r="N514" s="159"/>
      <c r="O514" s="159"/>
      <c r="P514" s="159"/>
      <c r="Q514" s="159"/>
    </row>
    <row r="515" spans="5:17" ht="12.75">
      <c r="E515" s="159"/>
      <c r="F515" s="159"/>
      <c r="G515" s="159"/>
      <c r="H515" s="159"/>
      <c r="I515" s="159"/>
      <c r="J515" s="159"/>
      <c r="K515" s="159"/>
      <c r="L515" s="159"/>
      <c r="M515" s="159"/>
      <c r="N515" s="159"/>
      <c r="O515" s="159"/>
      <c r="P515" s="159"/>
      <c r="Q515" s="159"/>
    </row>
    <row r="516" spans="5:17" ht="12.75">
      <c r="E516" s="159"/>
      <c r="F516" s="159"/>
      <c r="G516" s="159"/>
      <c r="H516" s="159"/>
      <c r="I516" s="159"/>
      <c r="J516" s="159"/>
      <c r="K516" s="159"/>
      <c r="L516" s="159"/>
      <c r="M516" s="159"/>
      <c r="N516" s="159"/>
      <c r="O516" s="159"/>
      <c r="P516" s="159"/>
      <c r="Q516" s="159"/>
    </row>
    <row r="517" spans="5:17" ht="12.75">
      <c r="E517" s="159"/>
      <c r="F517" s="159"/>
      <c r="G517" s="159"/>
      <c r="H517" s="159"/>
      <c r="I517" s="159"/>
      <c r="J517" s="159"/>
      <c r="K517" s="159"/>
      <c r="L517" s="159"/>
      <c r="M517" s="159"/>
      <c r="N517" s="159"/>
      <c r="O517" s="159"/>
      <c r="P517" s="159"/>
      <c r="Q517" s="159"/>
    </row>
    <row r="518" spans="5:17" ht="12.75">
      <c r="E518" s="159"/>
      <c r="F518" s="159"/>
      <c r="G518" s="159"/>
      <c r="H518" s="159"/>
      <c r="I518" s="159"/>
      <c r="J518" s="159"/>
      <c r="K518" s="159"/>
      <c r="L518" s="159"/>
      <c r="M518" s="159"/>
      <c r="N518" s="159"/>
      <c r="O518" s="159"/>
      <c r="P518" s="159"/>
      <c r="Q518" s="159"/>
    </row>
    <row r="519" spans="5:17" ht="12.75">
      <c r="E519" s="159"/>
      <c r="F519" s="159"/>
      <c r="G519" s="159"/>
      <c r="H519" s="159"/>
      <c r="I519" s="159"/>
      <c r="J519" s="159"/>
      <c r="K519" s="159"/>
      <c r="L519" s="159"/>
      <c r="M519" s="159"/>
      <c r="N519" s="159"/>
      <c r="O519" s="159"/>
      <c r="P519" s="159"/>
      <c r="Q519" s="159"/>
    </row>
    <row r="520" spans="5:17" ht="12.75">
      <c r="E520" s="159"/>
      <c r="F520" s="159"/>
      <c r="G520" s="159"/>
      <c r="H520" s="159"/>
      <c r="I520" s="159"/>
      <c r="J520" s="159"/>
      <c r="K520" s="159"/>
      <c r="L520" s="159"/>
      <c r="M520" s="159"/>
      <c r="N520" s="159"/>
      <c r="O520" s="159"/>
      <c r="P520" s="159"/>
      <c r="Q520" s="159"/>
    </row>
    <row r="521" spans="5:17" ht="12.75">
      <c r="E521" s="159"/>
      <c r="F521" s="159"/>
      <c r="G521" s="159"/>
      <c r="H521" s="159"/>
      <c r="I521" s="159"/>
      <c r="J521" s="159"/>
      <c r="K521" s="159"/>
      <c r="L521" s="159"/>
      <c r="M521" s="159"/>
      <c r="N521" s="159"/>
      <c r="O521" s="159"/>
      <c r="P521" s="159"/>
      <c r="Q521" s="159"/>
    </row>
    <row r="522" spans="5:17" ht="12.75">
      <c r="E522" s="159"/>
      <c r="F522" s="159"/>
      <c r="G522" s="159"/>
      <c r="H522" s="159"/>
      <c r="I522" s="159"/>
      <c r="J522" s="159"/>
      <c r="K522" s="159"/>
      <c r="L522" s="159"/>
      <c r="M522" s="159"/>
      <c r="N522" s="159"/>
      <c r="O522" s="159"/>
      <c r="P522" s="159"/>
      <c r="Q522" s="159"/>
    </row>
    <row r="523" spans="5:17" ht="12.75">
      <c r="E523" s="159"/>
      <c r="F523" s="159"/>
      <c r="G523" s="159"/>
      <c r="H523" s="159"/>
      <c r="I523" s="159"/>
      <c r="J523" s="159"/>
      <c r="K523" s="159"/>
      <c r="L523" s="159"/>
      <c r="M523" s="159"/>
      <c r="N523" s="159"/>
      <c r="O523" s="159"/>
      <c r="P523" s="159"/>
      <c r="Q523" s="159"/>
    </row>
    <row r="524" spans="5:17" ht="12.75">
      <c r="E524" s="159"/>
      <c r="F524" s="159"/>
      <c r="G524" s="159"/>
      <c r="H524" s="159"/>
      <c r="I524" s="159"/>
      <c r="J524" s="159"/>
      <c r="K524" s="159"/>
      <c r="L524" s="159"/>
      <c r="M524" s="159"/>
      <c r="N524" s="159"/>
      <c r="O524" s="159"/>
      <c r="P524" s="159"/>
      <c r="Q524" s="159"/>
    </row>
    <row r="525" spans="5:17" ht="12.75">
      <c r="E525" s="159"/>
      <c r="F525" s="159"/>
      <c r="G525" s="159"/>
      <c r="H525" s="159"/>
      <c r="I525" s="159"/>
      <c r="J525" s="159"/>
      <c r="K525" s="159"/>
      <c r="L525" s="159"/>
      <c r="M525" s="159"/>
      <c r="N525" s="159"/>
      <c r="O525" s="159"/>
      <c r="P525" s="159"/>
      <c r="Q525" s="159"/>
    </row>
    <row r="526" spans="5:17" ht="12.75">
      <c r="E526" s="159"/>
      <c r="F526" s="159"/>
      <c r="G526" s="159"/>
      <c r="H526" s="159"/>
      <c r="I526" s="159"/>
      <c r="J526" s="159"/>
      <c r="K526" s="159"/>
      <c r="L526" s="159"/>
      <c r="M526" s="159"/>
      <c r="N526" s="159"/>
      <c r="O526" s="159"/>
      <c r="P526" s="159"/>
      <c r="Q526" s="159"/>
    </row>
    <row r="527" spans="5:17" ht="12.75">
      <c r="E527" s="159"/>
      <c r="F527" s="159"/>
      <c r="G527" s="159"/>
      <c r="H527" s="159"/>
      <c r="I527" s="159"/>
      <c r="J527" s="159"/>
      <c r="K527" s="159"/>
      <c r="L527" s="159"/>
      <c r="M527" s="159"/>
      <c r="N527" s="159"/>
      <c r="O527" s="159"/>
      <c r="P527" s="159"/>
      <c r="Q527" s="159"/>
    </row>
    <row r="528" spans="5:17" ht="12.75">
      <c r="E528" s="159"/>
      <c r="F528" s="159"/>
      <c r="G528" s="159"/>
      <c r="H528" s="159"/>
      <c r="I528" s="159"/>
      <c r="J528" s="159"/>
      <c r="K528" s="159"/>
      <c r="L528" s="159"/>
      <c r="M528" s="159"/>
      <c r="N528" s="159"/>
      <c r="O528" s="159"/>
      <c r="P528" s="159"/>
      <c r="Q528" s="159"/>
    </row>
    <row r="529" spans="5:17" ht="12.75">
      <c r="E529" s="159"/>
      <c r="F529" s="159"/>
      <c r="G529" s="159"/>
      <c r="H529" s="159"/>
      <c r="I529" s="159"/>
      <c r="J529" s="159"/>
      <c r="K529" s="159"/>
      <c r="L529" s="159"/>
      <c r="M529" s="159"/>
      <c r="N529" s="159"/>
      <c r="O529" s="159"/>
      <c r="P529" s="159"/>
      <c r="Q529" s="159"/>
    </row>
    <row r="530" spans="5:17" ht="12.75">
      <c r="E530" s="159"/>
      <c r="F530" s="159"/>
      <c r="G530" s="159"/>
      <c r="H530" s="159"/>
      <c r="I530" s="159"/>
      <c r="J530" s="159"/>
      <c r="K530" s="159"/>
      <c r="L530" s="159"/>
      <c r="M530" s="159"/>
      <c r="N530" s="159"/>
      <c r="O530" s="159"/>
      <c r="P530" s="159"/>
      <c r="Q530" s="159"/>
    </row>
    <row r="531" spans="5:17" ht="12.75">
      <c r="E531" s="159"/>
      <c r="F531" s="159"/>
      <c r="G531" s="159"/>
      <c r="H531" s="159"/>
      <c r="I531" s="159"/>
      <c r="J531" s="159"/>
      <c r="K531" s="159"/>
      <c r="L531" s="159"/>
      <c r="M531" s="159"/>
      <c r="N531" s="159"/>
      <c r="O531" s="159"/>
      <c r="P531" s="159"/>
      <c r="Q531" s="159"/>
    </row>
    <row r="532" spans="5:17" ht="12.75">
      <c r="E532" s="159"/>
      <c r="F532" s="159"/>
      <c r="G532" s="159"/>
      <c r="H532" s="159"/>
      <c r="I532" s="159"/>
      <c r="J532" s="159"/>
      <c r="K532" s="159"/>
      <c r="L532" s="159"/>
      <c r="M532" s="159"/>
      <c r="N532" s="159"/>
      <c r="O532" s="159"/>
      <c r="P532" s="159"/>
      <c r="Q532" s="159"/>
    </row>
    <row r="533" spans="5:17" ht="12.75">
      <c r="E533" s="159"/>
      <c r="F533" s="159"/>
      <c r="G533" s="159"/>
      <c r="H533" s="159"/>
      <c r="I533" s="159"/>
      <c r="J533" s="159"/>
      <c r="K533" s="159"/>
      <c r="L533" s="159"/>
      <c r="M533" s="159"/>
      <c r="N533" s="159"/>
      <c r="O533" s="159"/>
      <c r="P533" s="159"/>
      <c r="Q533" s="159"/>
    </row>
    <row r="534" spans="5:17" ht="12.75">
      <c r="E534" s="159"/>
      <c r="F534" s="159"/>
      <c r="G534" s="159"/>
      <c r="H534" s="159"/>
      <c r="I534" s="159"/>
      <c r="J534" s="159"/>
      <c r="K534" s="159"/>
      <c r="L534" s="159"/>
      <c r="M534" s="159"/>
      <c r="N534" s="159"/>
      <c r="O534" s="159"/>
      <c r="P534" s="159"/>
      <c r="Q534" s="159"/>
    </row>
    <row r="535" spans="5:17" ht="12.75">
      <c r="E535" s="159"/>
      <c r="F535" s="159"/>
      <c r="G535" s="159"/>
      <c r="H535" s="159"/>
      <c r="I535" s="159"/>
      <c r="J535" s="159"/>
      <c r="K535" s="159"/>
      <c r="L535" s="159"/>
      <c r="M535" s="159"/>
      <c r="N535" s="159"/>
      <c r="O535" s="159"/>
      <c r="P535" s="159"/>
      <c r="Q535" s="159"/>
    </row>
    <row r="536" spans="5:17" ht="12.75">
      <c r="E536" s="159"/>
      <c r="F536" s="159"/>
      <c r="G536" s="159"/>
      <c r="H536" s="159"/>
      <c r="I536" s="159"/>
      <c r="J536" s="159"/>
      <c r="K536" s="159"/>
      <c r="L536" s="159"/>
      <c r="M536" s="159"/>
      <c r="N536" s="159"/>
      <c r="O536" s="159"/>
      <c r="P536" s="159"/>
      <c r="Q536" s="159"/>
    </row>
    <row r="537" spans="5:17" ht="12.75">
      <c r="E537" s="159"/>
      <c r="F537" s="159"/>
      <c r="G537" s="159"/>
      <c r="H537" s="159"/>
      <c r="I537" s="159"/>
      <c r="J537" s="159"/>
      <c r="K537" s="159"/>
      <c r="L537" s="159"/>
      <c r="M537" s="159"/>
      <c r="N537" s="159"/>
      <c r="O537" s="159"/>
      <c r="P537" s="159"/>
      <c r="Q537" s="159"/>
    </row>
    <row r="538" spans="5:17" ht="12.75">
      <c r="E538" s="159"/>
      <c r="F538" s="159"/>
      <c r="G538" s="159"/>
      <c r="H538" s="159"/>
      <c r="I538" s="159"/>
      <c r="J538" s="159"/>
      <c r="K538" s="159"/>
      <c r="L538" s="159"/>
      <c r="M538" s="159"/>
      <c r="N538" s="159"/>
      <c r="O538" s="159"/>
      <c r="P538" s="159"/>
      <c r="Q538" s="159"/>
    </row>
    <row r="539" spans="5:17" ht="12.75">
      <c r="E539" s="159"/>
      <c r="F539" s="159"/>
      <c r="G539" s="159"/>
      <c r="H539" s="159"/>
      <c r="I539" s="159"/>
      <c r="J539" s="159"/>
      <c r="K539" s="159"/>
      <c r="L539" s="159"/>
      <c r="M539" s="159"/>
      <c r="N539" s="159"/>
      <c r="O539" s="159"/>
      <c r="P539" s="159"/>
      <c r="Q539" s="159"/>
    </row>
    <row r="540" spans="5:17" ht="12.75">
      <c r="E540" s="159"/>
      <c r="F540" s="159"/>
      <c r="G540" s="159"/>
      <c r="H540" s="159"/>
      <c r="I540" s="159"/>
      <c r="J540" s="159"/>
      <c r="K540" s="159"/>
      <c r="L540" s="159"/>
      <c r="M540" s="159"/>
      <c r="N540" s="159"/>
      <c r="O540" s="159"/>
      <c r="P540" s="159"/>
      <c r="Q540" s="159"/>
    </row>
    <row r="541" spans="5:17" ht="12.75">
      <c r="E541" s="159"/>
      <c r="F541" s="159"/>
      <c r="G541" s="159"/>
      <c r="H541" s="159"/>
      <c r="I541" s="159"/>
      <c r="J541" s="159"/>
      <c r="K541" s="159"/>
      <c r="L541" s="159"/>
      <c r="M541" s="159"/>
      <c r="N541" s="159"/>
      <c r="O541" s="159"/>
      <c r="P541" s="159"/>
      <c r="Q541" s="159"/>
    </row>
    <row r="542" spans="5:17" ht="12.75">
      <c r="E542" s="159"/>
      <c r="F542" s="159"/>
      <c r="G542" s="159"/>
      <c r="H542" s="159"/>
      <c r="I542" s="159"/>
      <c r="J542" s="159"/>
      <c r="K542" s="159"/>
      <c r="L542" s="159"/>
      <c r="M542" s="159"/>
      <c r="N542" s="159"/>
      <c r="O542" s="159"/>
      <c r="P542" s="159"/>
      <c r="Q542" s="159"/>
    </row>
    <row r="543" spans="5:17" ht="12.75">
      <c r="E543" s="159"/>
      <c r="F543" s="159"/>
      <c r="G543" s="159"/>
      <c r="H543" s="159"/>
      <c r="I543" s="159"/>
      <c r="J543" s="159"/>
      <c r="K543" s="159"/>
      <c r="L543" s="159"/>
      <c r="M543" s="159"/>
      <c r="N543" s="159"/>
      <c r="O543" s="159"/>
      <c r="P543" s="159"/>
      <c r="Q543" s="159"/>
    </row>
    <row r="544" spans="5:17" ht="12.75">
      <c r="E544" s="159"/>
      <c r="F544" s="159"/>
      <c r="G544" s="159"/>
      <c r="H544" s="159"/>
      <c r="I544" s="159"/>
      <c r="J544" s="159"/>
      <c r="K544" s="159"/>
      <c r="L544" s="159"/>
      <c r="M544" s="159"/>
      <c r="N544" s="159"/>
      <c r="O544" s="159"/>
      <c r="P544" s="159"/>
      <c r="Q544" s="159"/>
    </row>
    <row r="545" spans="5:17" ht="12.75">
      <c r="E545" s="159"/>
      <c r="F545" s="159"/>
      <c r="G545" s="159"/>
      <c r="H545" s="159"/>
      <c r="I545" s="159"/>
      <c r="J545" s="159"/>
      <c r="K545" s="159"/>
      <c r="L545" s="159"/>
      <c r="M545" s="159"/>
      <c r="N545" s="159"/>
      <c r="O545" s="159"/>
      <c r="P545" s="159"/>
      <c r="Q545" s="159"/>
    </row>
    <row r="546" spans="5:17" ht="12.75">
      <c r="E546" s="159"/>
      <c r="F546" s="159"/>
      <c r="G546" s="159"/>
      <c r="H546" s="159"/>
      <c r="I546" s="159"/>
      <c r="J546" s="159"/>
      <c r="K546" s="159"/>
      <c r="L546" s="159"/>
      <c r="M546" s="159"/>
      <c r="N546" s="159"/>
      <c r="O546" s="159"/>
      <c r="P546" s="159"/>
      <c r="Q546" s="159"/>
    </row>
    <row r="547" spans="5:17" ht="12.75">
      <c r="E547" s="159"/>
      <c r="F547" s="159"/>
      <c r="G547" s="159"/>
      <c r="H547" s="159"/>
      <c r="I547" s="159"/>
      <c r="J547" s="159"/>
      <c r="K547" s="159"/>
      <c r="L547" s="159"/>
      <c r="M547" s="159"/>
      <c r="N547" s="159"/>
      <c r="O547" s="159"/>
      <c r="P547" s="159"/>
      <c r="Q547" s="159"/>
    </row>
    <row r="548" spans="5:17" ht="12.75">
      <c r="E548" s="159"/>
      <c r="F548" s="159"/>
      <c r="G548" s="159"/>
      <c r="H548" s="159"/>
      <c r="I548" s="159"/>
      <c r="J548" s="159"/>
      <c r="K548" s="159"/>
      <c r="L548" s="159"/>
      <c r="M548" s="159"/>
      <c r="N548" s="159"/>
      <c r="O548" s="159"/>
      <c r="P548" s="159"/>
      <c r="Q548" s="159"/>
    </row>
    <row r="549" spans="5:17" ht="12.75">
      <c r="E549" s="159"/>
      <c r="F549" s="159"/>
      <c r="G549" s="159"/>
      <c r="H549" s="159"/>
      <c r="I549" s="159"/>
      <c r="J549" s="159"/>
      <c r="K549" s="159"/>
      <c r="L549" s="159"/>
      <c r="M549" s="159"/>
      <c r="N549" s="159"/>
      <c r="O549" s="159"/>
      <c r="P549" s="159"/>
      <c r="Q549" s="159"/>
    </row>
    <row r="550" spans="5:17" ht="12.75">
      <c r="E550" s="159"/>
      <c r="F550" s="159"/>
      <c r="G550" s="159"/>
      <c r="H550" s="159"/>
      <c r="I550" s="159"/>
      <c r="J550" s="159"/>
      <c r="K550" s="159"/>
      <c r="L550" s="159"/>
      <c r="M550" s="159"/>
      <c r="N550" s="159"/>
      <c r="O550" s="159"/>
      <c r="P550" s="159"/>
      <c r="Q550" s="159"/>
    </row>
    <row r="551" spans="5:17" ht="12.75">
      <c r="E551" s="159"/>
      <c r="F551" s="159"/>
      <c r="G551" s="159"/>
      <c r="H551" s="159"/>
      <c r="I551" s="159"/>
      <c r="J551" s="159"/>
      <c r="K551" s="159"/>
      <c r="L551" s="159"/>
      <c r="M551" s="159"/>
      <c r="N551" s="159"/>
      <c r="O551" s="159"/>
      <c r="P551" s="159"/>
      <c r="Q551" s="159"/>
    </row>
    <row r="552" spans="5:17" ht="12.75">
      <c r="E552" s="159"/>
      <c r="F552" s="159"/>
      <c r="G552" s="159"/>
      <c r="H552" s="159"/>
      <c r="I552" s="159"/>
      <c r="J552" s="159"/>
      <c r="K552" s="159"/>
      <c r="L552" s="159"/>
      <c r="M552" s="159"/>
      <c r="N552" s="159"/>
      <c r="O552" s="159"/>
      <c r="P552" s="159"/>
      <c r="Q552" s="159"/>
    </row>
    <row r="553" spans="5:17" ht="12.75">
      <c r="E553" s="159"/>
      <c r="F553" s="159"/>
      <c r="G553" s="159"/>
      <c r="H553" s="159"/>
      <c r="I553" s="159"/>
      <c r="J553" s="159"/>
      <c r="K553" s="159"/>
      <c r="L553" s="159"/>
      <c r="M553" s="159"/>
      <c r="N553" s="159"/>
      <c r="O553" s="159"/>
      <c r="P553" s="159"/>
      <c r="Q553" s="159"/>
    </row>
    <row r="554" spans="5:17" ht="12.75">
      <c r="E554" s="159"/>
      <c r="F554" s="159"/>
      <c r="G554" s="159"/>
      <c r="H554" s="159"/>
      <c r="I554" s="159"/>
      <c r="J554" s="159"/>
      <c r="K554" s="159"/>
      <c r="L554" s="159"/>
      <c r="M554" s="159"/>
      <c r="N554" s="159"/>
      <c r="O554" s="159"/>
      <c r="P554" s="159"/>
      <c r="Q554" s="159"/>
    </row>
    <row r="555" spans="5:17" ht="12.75">
      <c r="E555" s="159"/>
      <c r="F555" s="159"/>
      <c r="G555" s="159"/>
      <c r="H555" s="159"/>
      <c r="I555" s="159"/>
      <c r="J555" s="159"/>
      <c r="K555" s="159"/>
      <c r="L555" s="159"/>
      <c r="M555" s="159"/>
      <c r="N555" s="159"/>
      <c r="O555" s="159"/>
      <c r="P555" s="159"/>
      <c r="Q555" s="159"/>
    </row>
    <row r="556" spans="5:17" ht="12.75">
      <c r="E556" s="159"/>
      <c r="F556" s="159"/>
      <c r="G556" s="159"/>
      <c r="H556" s="159"/>
      <c r="I556" s="159"/>
      <c r="J556" s="159"/>
      <c r="K556" s="159"/>
      <c r="L556" s="159"/>
      <c r="M556" s="159"/>
      <c r="N556" s="159"/>
      <c r="O556" s="159"/>
      <c r="P556" s="159"/>
      <c r="Q556" s="159"/>
    </row>
    <row r="557" spans="5:17" ht="12.75">
      <c r="E557" s="159"/>
      <c r="F557" s="159"/>
      <c r="G557" s="159"/>
      <c r="H557" s="159"/>
      <c r="I557" s="159"/>
      <c r="J557" s="159"/>
      <c r="K557" s="159"/>
      <c r="L557" s="159"/>
      <c r="M557" s="159"/>
      <c r="N557" s="159"/>
      <c r="O557" s="159"/>
      <c r="P557" s="159"/>
      <c r="Q557" s="159"/>
    </row>
    <row r="558" spans="5:17" ht="12.75">
      <c r="E558" s="159"/>
      <c r="F558" s="159"/>
      <c r="G558" s="159"/>
      <c r="H558" s="159"/>
      <c r="I558" s="159"/>
      <c r="J558" s="159"/>
      <c r="K558" s="159"/>
      <c r="L558" s="159"/>
      <c r="M558" s="159"/>
      <c r="N558" s="159"/>
      <c r="O558" s="159"/>
      <c r="P558" s="159"/>
      <c r="Q558" s="159"/>
    </row>
    <row r="559" spans="5:17" ht="12.75">
      <c r="E559" s="159"/>
      <c r="F559" s="159"/>
      <c r="G559" s="159"/>
      <c r="H559" s="159"/>
      <c r="I559" s="159"/>
      <c r="J559" s="159"/>
      <c r="K559" s="159"/>
      <c r="L559" s="159"/>
      <c r="M559" s="159"/>
      <c r="N559" s="159"/>
      <c r="O559" s="159"/>
      <c r="P559" s="159"/>
      <c r="Q559" s="159"/>
    </row>
    <row r="560" spans="5:17" ht="12.75">
      <c r="E560" s="159"/>
      <c r="F560" s="159"/>
      <c r="G560" s="159"/>
      <c r="H560" s="159"/>
      <c r="I560" s="159"/>
      <c r="J560" s="159"/>
      <c r="K560" s="159"/>
      <c r="L560" s="159"/>
      <c r="M560" s="159"/>
      <c r="N560" s="159"/>
      <c r="O560" s="159"/>
      <c r="P560" s="159"/>
      <c r="Q560" s="159"/>
    </row>
    <row r="561" spans="5:17" ht="12.75">
      <c r="E561" s="159"/>
      <c r="F561" s="159"/>
      <c r="G561" s="159"/>
      <c r="H561" s="159"/>
      <c r="I561" s="159"/>
      <c r="J561" s="159"/>
      <c r="K561" s="159"/>
      <c r="L561" s="159"/>
      <c r="M561" s="159"/>
      <c r="N561" s="159"/>
      <c r="O561" s="159"/>
      <c r="P561" s="159"/>
      <c r="Q561" s="159"/>
    </row>
    <row r="562" spans="5:17" ht="12.75">
      <c r="E562" s="159"/>
      <c r="F562" s="159"/>
      <c r="G562" s="159"/>
      <c r="H562" s="159"/>
      <c r="I562" s="159"/>
      <c r="J562" s="159"/>
      <c r="K562" s="159"/>
      <c r="L562" s="159"/>
      <c r="M562" s="159"/>
      <c r="N562" s="159"/>
      <c r="O562" s="159"/>
      <c r="P562" s="159"/>
      <c r="Q562" s="159"/>
    </row>
    <row r="563" spans="5:17" ht="12.75">
      <c r="E563" s="159"/>
      <c r="F563" s="159"/>
      <c r="G563" s="159"/>
      <c r="H563" s="159"/>
      <c r="I563" s="159"/>
      <c r="J563" s="159"/>
      <c r="K563" s="159"/>
      <c r="L563" s="159"/>
      <c r="M563" s="159"/>
      <c r="N563" s="159"/>
      <c r="O563" s="159"/>
      <c r="P563" s="159"/>
      <c r="Q563" s="159"/>
    </row>
    <row r="564" spans="5:17" ht="12.75">
      <c r="E564" s="159"/>
      <c r="F564" s="159"/>
      <c r="G564" s="159"/>
      <c r="H564" s="159"/>
      <c r="I564" s="159"/>
      <c r="J564" s="159"/>
      <c r="K564" s="159"/>
      <c r="L564" s="159"/>
      <c r="M564" s="159"/>
      <c r="N564" s="159"/>
      <c r="O564" s="159"/>
      <c r="P564" s="159"/>
      <c r="Q564" s="159"/>
    </row>
    <row r="565" spans="5:17" ht="12.75">
      <c r="E565" s="159"/>
      <c r="F565" s="159"/>
      <c r="G565" s="159"/>
      <c r="H565" s="159"/>
      <c r="I565" s="159"/>
      <c r="J565" s="159"/>
      <c r="K565" s="159"/>
      <c r="L565" s="159"/>
      <c r="M565" s="159"/>
      <c r="N565" s="159"/>
      <c r="O565" s="159"/>
      <c r="P565" s="159"/>
      <c r="Q565" s="159"/>
    </row>
    <row r="566" spans="5:17" ht="12.75">
      <c r="E566" s="159"/>
      <c r="F566" s="159"/>
      <c r="G566" s="159"/>
      <c r="H566" s="159"/>
      <c r="I566" s="159"/>
      <c r="J566" s="159"/>
      <c r="K566" s="159"/>
      <c r="L566" s="159"/>
      <c r="M566" s="159"/>
      <c r="N566" s="159"/>
      <c r="O566" s="159"/>
      <c r="P566" s="159"/>
      <c r="Q566" s="159"/>
    </row>
    <row r="567" spans="5:17" ht="12.75">
      <c r="E567" s="159"/>
      <c r="F567" s="159"/>
      <c r="G567" s="159"/>
      <c r="H567" s="159"/>
      <c r="I567" s="159"/>
      <c r="J567" s="159"/>
      <c r="K567" s="159"/>
      <c r="L567" s="159"/>
      <c r="M567" s="159"/>
      <c r="N567" s="159"/>
      <c r="O567" s="159"/>
      <c r="P567" s="159"/>
      <c r="Q567" s="159"/>
    </row>
    <row r="568" spans="5:17" ht="12.75">
      <c r="E568" s="159"/>
      <c r="F568" s="159"/>
      <c r="G568" s="159"/>
      <c r="H568" s="159"/>
      <c r="I568" s="159"/>
      <c r="J568" s="159"/>
      <c r="K568" s="159"/>
      <c r="L568" s="159"/>
      <c r="M568" s="159"/>
      <c r="N568" s="159"/>
      <c r="O568" s="159"/>
      <c r="P568" s="159"/>
      <c r="Q568" s="159"/>
    </row>
    <row r="569" spans="5:17" ht="12.75">
      <c r="E569" s="159"/>
      <c r="F569" s="159"/>
      <c r="G569" s="159"/>
      <c r="H569" s="159"/>
      <c r="I569" s="159"/>
      <c r="J569" s="159"/>
      <c r="K569" s="159"/>
      <c r="L569" s="159"/>
      <c r="M569" s="159"/>
      <c r="N569" s="159"/>
      <c r="O569" s="159"/>
      <c r="P569" s="159"/>
      <c r="Q569" s="159"/>
    </row>
    <row r="570" spans="5:17" ht="12.75">
      <c r="E570" s="159"/>
      <c r="F570" s="159"/>
      <c r="G570" s="159"/>
      <c r="H570" s="159"/>
      <c r="I570" s="159"/>
      <c r="J570" s="159"/>
      <c r="K570" s="159"/>
      <c r="L570" s="159"/>
      <c r="M570" s="159"/>
      <c r="N570" s="159"/>
      <c r="O570" s="159"/>
      <c r="P570" s="159"/>
      <c r="Q570" s="159"/>
    </row>
    <row r="571" spans="5:17" ht="12.75">
      <c r="E571" s="159"/>
      <c r="F571" s="159"/>
      <c r="G571" s="159"/>
      <c r="H571" s="159"/>
      <c r="I571" s="159"/>
      <c r="J571" s="159"/>
      <c r="K571" s="159"/>
      <c r="L571" s="159"/>
      <c r="M571" s="159"/>
      <c r="N571" s="159"/>
      <c r="O571" s="159"/>
      <c r="P571" s="159"/>
      <c r="Q571" s="159"/>
    </row>
    <row r="572" spans="5:17" ht="12.75">
      <c r="E572" s="159"/>
      <c r="F572" s="159"/>
      <c r="G572" s="159"/>
      <c r="H572" s="159"/>
      <c r="I572" s="159"/>
      <c r="J572" s="159"/>
      <c r="K572" s="159"/>
      <c r="L572" s="159"/>
      <c r="M572" s="159"/>
      <c r="N572" s="159"/>
      <c r="O572" s="159"/>
      <c r="P572" s="159"/>
      <c r="Q572" s="159"/>
    </row>
    <row r="573" spans="5:17" ht="12.75">
      <c r="E573" s="159"/>
      <c r="F573" s="159"/>
      <c r="G573" s="159"/>
      <c r="H573" s="159"/>
      <c r="I573" s="159"/>
      <c r="J573" s="159"/>
      <c r="K573" s="159"/>
      <c r="L573" s="159"/>
      <c r="M573" s="159"/>
      <c r="N573" s="159"/>
      <c r="O573" s="159"/>
      <c r="P573" s="159"/>
      <c r="Q573" s="159"/>
    </row>
    <row r="574" spans="5:17" ht="12.75">
      <c r="E574" s="159"/>
      <c r="F574" s="159"/>
      <c r="G574" s="159"/>
      <c r="H574" s="159"/>
      <c r="I574" s="159"/>
      <c r="J574" s="159"/>
      <c r="K574" s="159"/>
      <c r="L574" s="159"/>
      <c r="M574" s="159"/>
      <c r="N574" s="159"/>
      <c r="O574" s="159"/>
      <c r="P574" s="159"/>
      <c r="Q574" s="159"/>
    </row>
    <row r="575" spans="5:17" ht="12.75">
      <c r="E575" s="159"/>
      <c r="F575" s="159"/>
      <c r="G575" s="159"/>
      <c r="H575" s="159"/>
      <c r="I575" s="159"/>
      <c r="J575" s="159"/>
      <c r="K575" s="159"/>
      <c r="L575" s="159"/>
      <c r="M575" s="159"/>
      <c r="N575" s="159"/>
      <c r="O575" s="159"/>
      <c r="P575" s="159"/>
      <c r="Q575" s="159"/>
    </row>
    <row r="576" spans="5:17" ht="12.75">
      <c r="E576" s="159"/>
      <c r="F576" s="159"/>
      <c r="G576" s="159"/>
      <c r="H576" s="159"/>
      <c r="I576" s="159"/>
      <c r="J576" s="159"/>
      <c r="K576" s="159"/>
      <c r="L576" s="159"/>
      <c r="M576" s="159"/>
      <c r="N576" s="159"/>
      <c r="O576" s="159"/>
      <c r="P576" s="159"/>
      <c r="Q576" s="159"/>
    </row>
    <row r="577" spans="5:17" ht="12.75">
      <c r="E577" s="159"/>
      <c r="F577" s="159"/>
      <c r="G577" s="159"/>
      <c r="H577" s="159"/>
      <c r="I577" s="159"/>
      <c r="J577" s="159"/>
      <c r="K577" s="159"/>
      <c r="L577" s="159"/>
      <c r="M577" s="159"/>
      <c r="N577" s="159"/>
      <c r="O577" s="159"/>
      <c r="P577" s="159"/>
      <c r="Q577" s="159"/>
    </row>
    <row r="578" spans="5:17" ht="12.75">
      <c r="E578" s="159"/>
      <c r="F578" s="159"/>
      <c r="G578" s="159"/>
      <c r="H578" s="159"/>
      <c r="I578" s="159"/>
      <c r="J578" s="159"/>
      <c r="K578" s="159"/>
      <c r="L578" s="159"/>
      <c r="M578" s="159"/>
      <c r="N578" s="159"/>
      <c r="O578" s="159"/>
      <c r="P578" s="159"/>
      <c r="Q578" s="159"/>
    </row>
    <row r="579" spans="5:17" ht="12.75">
      <c r="E579" s="159"/>
      <c r="F579" s="159"/>
      <c r="G579" s="159"/>
      <c r="H579" s="159"/>
      <c r="I579" s="159"/>
      <c r="J579" s="159"/>
      <c r="K579" s="159"/>
      <c r="L579" s="159"/>
      <c r="M579" s="159"/>
      <c r="N579" s="159"/>
      <c r="O579" s="159"/>
      <c r="P579" s="159"/>
      <c r="Q579" s="159"/>
    </row>
    <row r="580" spans="5:17" ht="12.75">
      <c r="E580" s="159"/>
      <c r="F580" s="159"/>
      <c r="G580" s="159"/>
      <c r="H580" s="159"/>
      <c r="I580" s="159"/>
      <c r="J580" s="159"/>
      <c r="K580" s="159"/>
      <c r="L580" s="159"/>
      <c r="M580" s="159"/>
      <c r="N580" s="159"/>
      <c r="O580" s="159"/>
      <c r="P580" s="159"/>
      <c r="Q580" s="159"/>
    </row>
    <row r="581" spans="5:17" ht="12.75">
      <c r="E581" s="159"/>
      <c r="F581" s="159"/>
      <c r="G581" s="159"/>
      <c r="H581" s="159"/>
      <c r="I581" s="159"/>
      <c r="J581" s="159"/>
      <c r="K581" s="159"/>
      <c r="L581" s="159"/>
      <c r="M581" s="159"/>
      <c r="N581" s="159"/>
      <c r="O581" s="159"/>
      <c r="P581" s="159"/>
      <c r="Q581" s="159"/>
    </row>
    <row r="582" spans="5:17" ht="12.75">
      <c r="E582" s="159"/>
      <c r="F582" s="159"/>
      <c r="G582" s="159"/>
      <c r="H582" s="159"/>
      <c r="I582" s="159"/>
      <c r="J582" s="159"/>
      <c r="K582" s="159"/>
      <c r="L582" s="159"/>
      <c r="M582" s="159"/>
      <c r="N582" s="159"/>
      <c r="O582" s="159"/>
      <c r="P582" s="159"/>
      <c r="Q582" s="159"/>
    </row>
    <row r="583" spans="5:17" ht="12.75">
      <c r="E583" s="159"/>
      <c r="F583" s="159"/>
      <c r="G583" s="159"/>
      <c r="H583" s="159"/>
      <c r="I583" s="159"/>
      <c r="J583" s="159"/>
      <c r="K583" s="159"/>
      <c r="L583" s="159"/>
      <c r="M583" s="159"/>
      <c r="N583" s="159"/>
      <c r="O583" s="159"/>
      <c r="P583" s="159"/>
      <c r="Q583" s="159"/>
    </row>
    <row r="584" spans="5:17" ht="12.75">
      <c r="E584" s="159"/>
      <c r="F584" s="159"/>
      <c r="G584" s="159"/>
      <c r="H584" s="159"/>
      <c r="I584" s="159"/>
      <c r="J584" s="159"/>
      <c r="K584" s="159"/>
      <c r="L584" s="159"/>
      <c r="M584" s="159"/>
      <c r="N584" s="159"/>
      <c r="O584" s="159"/>
      <c r="P584" s="159"/>
      <c r="Q584" s="159"/>
    </row>
    <row r="585" spans="5:17" ht="12.75">
      <c r="E585" s="159"/>
      <c r="F585" s="159"/>
      <c r="G585" s="159"/>
      <c r="H585" s="159"/>
      <c r="I585" s="159"/>
      <c r="J585" s="159"/>
      <c r="K585" s="159"/>
      <c r="L585" s="159"/>
      <c r="M585" s="159"/>
      <c r="N585" s="159"/>
      <c r="O585" s="159"/>
      <c r="P585" s="159"/>
      <c r="Q585" s="159"/>
    </row>
    <row r="586" spans="5:17" ht="12.75">
      <c r="E586" s="159"/>
      <c r="F586" s="159"/>
      <c r="G586" s="159"/>
      <c r="H586" s="159"/>
      <c r="I586" s="159"/>
      <c r="J586" s="159"/>
      <c r="K586" s="159"/>
      <c r="L586" s="159"/>
      <c r="M586" s="159"/>
      <c r="N586" s="159"/>
      <c r="O586" s="159"/>
      <c r="P586" s="159"/>
      <c r="Q586" s="159"/>
    </row>
    <row r="587" spans="5:17" ht="12.75">
      <c r="E587" s="159"/>
      <c r="F587" s="159"/>
      <c r="G587" s="159"/>
      <c r="H587" s="159"/>
      <c r="I587" s="159"/>
      <c r="J587" s="159"/>
      <c r="K587" s="159"/>
      <c r="L587" s="159"/>
      <c r="M587" s="159"/>
      <c r="N587" s="159"/>
      <c r="O587" s="159"/>
      <c r="P587" s="159"/>
      <c r="Q587" s="159"/>
    </row>
    <row r="588" spans="5:17" ht="12.75">
      <c r="E588" s="159"/>
      <c r="F588" s="159"/>
      <c r="G588" s="159"/>
      <c r="H588" s="159"/>
      <c r="I588" s="159"/>
      <c r="J588" s="159"/>
      <c r="K588" s="159"/>
      <c r="L588" s="159"/>
      <c r="M588" s="159"/>
      <c r="N588" s="159"/>
      <c r="O588" s="159"/>
      <c r="P588" s="159"/>
      <c r="Q588" s="159"/>
    </row>
    <row r="589" spans="5:17" ht="12.75">
      <c r="E589" s="159"/>
      <c r="F589" s="159"/>
      <c r="G589" s="159"/>
      <c r="H589" s="159"/>
      <c r="I589" s="159"/>
      <c r="J589" s="159"/>
      <c r="K589" s="159"/>
      <c r="L589" s="159"/>
      <c r="M589" s="159"/>
      <c r="N589" s="159"/>
      <c r="O589" s="159"/>
      <c r="P589" s="159"/>
      <c r="Q589" s="159"/>
    </row>
    <row r="590" spans="5:17" ht="12.75">
      <c r="E590" s="159"/>
      <c r="F590" s="159"/>
      <c r="G590" s="159"/>
      <c r="H590" s="159"/>
      <c r="I590" s="159"/>
      <c r="J590" s="159"/>
      <c r="K590" s="159"/>
      <c r="L590" s="159"/>
      <c r="M590" s="159"/>
      <c r="N590" s="159"/>
      <c r="O590" s="159"/>
      <c r="P590" s="159"/>
      <c r="Q590" s="159"/>
    </row>
    <row r="591" spans="5:17" ht="12.75">
      <c r="E591" s="159"/>
      <c r="F591" s="159"/>
      <c r="G591" s="159"/>
      <c r="H591" s="159"/>
      <c r="I591" s="159"/>
      <c r="J591" s="159"/>
      <c r="K591" s="159"/>
      <c r="L591" s="159"/>
      <c r="M591" s="159"/>
      <c r="N591" s="159"/>
      <c r="O591" s="159"/>
      <c r="P591" s="159"/>
      <c r="Q591" s="159"/>
    </row>
    <row r="592" spans="5:17" ht="12.75">
      <c r="E592" s="159"/>
      <c r="F592" s="159"/>
      <c r="G592" s="159"/>
      <c r="H592" s="159"/>
      <c r="I592" s="159"/>
      <c r="J592" s="159"/>
      <c r="K592" s="159"/>
      <c r="L592" s="159"/>
      <c r="M592" s="159"/>
      <c r="N592" s="159"/>
      <c r="O592" s="159"/>
      <c r="P592" s="159"/>
      <c r="Q592" s="159"/>
    </row>
    <row r="593" spans="5:17" ht="12.75">
      <c r="E593" s="159"/>
      <c r="F593" s="159"/>
      <c r="G593" s="159"/>
      <c r="H593" s="159"/>
      <c r="I593" s="159"/>
      <c r="J593" s="159"/>
      <c r="K593" s="159"/>
      <c r="L593" s="159"/>
      <c r="M593" s="159"/>
      <c r="N593" s="159"/>
      <c r="O593" s="159"/>
      <c r="P593" s="159"/>
      <c r="Q593" s="159"/>
    </row>
    <row r="594" spans="5:17" ht="12.75">
      <c r="E594" s="159"/>
      <c r="F594" s="159"/>
      <c r="G594" s="159"/>
      <c r="H594" s="159"/>
      <c r="I594" s="159"/>
      <c r="J594" s="159"/>
      <c r="K594" s="159"/>
      <c r="L594" s="159"/>
      <c r="M594" s="159"/>
      <c r="N594" s="159"/>
      <c r="O594" s="159"/>
      <c r="P594" s="159"/>
      <c r="Q594" s="159"/>
    </row>
    <row r="595" spans="5:17" ht="12.75">
      <c r="E595" s="159"/>
      <c r="F595" s="159"/>
      <c r="G595" s="159"/>
      <c r="H595" s="159"/>
      <c r="I595" s="159"/>
      <c r="J595" s="159"/>
      <c r="K595" s="159"/>
      <c r="L595" s="159"/>
      <c r="M595" s="159"/>
      <c r="N595" s="159"/>
      <c r="O595" s="159"/>
      <c r="P595" s="159"/>
      <c r="Q595" s="159"/>
    </row>
    <row r="596" spans="5:17" ht="12.75">
      <c r="E596" s="159"/>
      <c r="F596" s="159"/>
      <c r="G596" s="159"/>
      <c r="H596" s="159"/>
      <c r="I596" s="159"/>
      <c r="J596" s="159"/>
      <c r="K596" s="159"/>
      <c r="L596" s="159"/>
      <c r="M596" s="159"/>
      <c r="N596" s="159"/>
      <c r="O596" s="159"/>
      <c r="P596" s="159"/>
      <c r="Q596" s="159"/>
    </row>
    <row r="597" spans="5:17" ht="12.75">
      <c r="E597" s="159"/>
      <c r="F597" s="159"/>
      <c r="G597" s="159"/>
      <c r="H597" s="159"/>
      <c r="I597" s="159"/>
      <c r="J597" s="159"/>
      <c r="K597" s="159"/>
      <c r="L597" s="159"/>
      <c r="M597" s="159"/>
      <c r="N597" s="159"/>
      <c r="O597" s="159"/>
      <c r="P597" s="159"/>
      <c r="Q597" s="159"/>
    </row>
    <row r="598" spans="5:17" ht="12.75">
      <c r="E598" s="159"/>
      <c r="F598" s="159"/>
      <c r="G598" s="159"/>
      <c r="H598" s="159"/>
      <c r="I598" s="159"/>
      <c r="J598" s="159"/>
      <c r="K598" s="159"/>
      <c r="L598" s="159"/>
      <c r="M598" s="159"/>
      <c r="N598" s="159"/>
      <c r="O598" s="159"/>
      <c r="P598" s="159"/>
      <c r="Q598" s="159"/>
    </row>
    <row r="599" spans="5:17" ht="12.75">
      <c r="E599" s="159"/>
      <c r="F599" s="159"/>
      <c r="G599" s="159"/>
      <c r="H599" s="159"/>
      <c r="I599" s="159"/>
      <c r="J599" s="159"/>
      <c r="K599" s="159"/>
      <c r="L599" s="159"/>
      <c r="M599" s="159"/>
      <c r="N599" s="159"/>
      <c r="O599" s="159"/>
      <c r="P599" s="159"/>
      <c r="Q599" s="159"/>
    </row>
    <row r="600" spans="5:17" ht="12.75">
      <c r="E600" s="159"/>
      <c r="F600" s="159"/>
      <c r="G600" s="159"/>
      <c r="H600" s="159"/>
      <c r="I600" s="159"/>
      <c r="J600" s="159"/>
      <c r="K600" s="159"/>
      <c r="L600" s="159"/>
      <c r="M600" s="159"/>
      <c r="N600" s="159"/>
      <c r="O600" s="159"/>
      <c r="P600" s="159"/>
      <c r="Q600" s="159"/>
    </row>
    <row r="601" spans="5:17" ht="12.75">
      <c r="E601" s="159"/>
      <c r="F601" s="159"/>
      <c r="G601" s="159"/>
      <c r="H601" s="159"/>
      <c r="I601" s="159"/>
      <c r="J601" s="159"/>
      <c r="K601" s="159"/>
      <c r="L601" s="159"/>
      <c r="M601" s="159"/>
      <c r="N601" s="159"/>
      <c r="O601" s="159"/>
      <c r="P601" s="159"/>
      <c r="Q601" s="159"/>
    </row>
    <row r="602" spans="5:17" ht="12.75">
      <c r="E602" s="159"/>
      <c r="F602" s="159"/>
      <c r="G602" s="159"/>
      <c r="H602" s="159"/>
      <c r="I602" s="159"/>
      <c r="J602" s="159"/>
      <c r="K602" s="159"/>
      <c r="L602" s="159"/>
      <c r="M602" s="159"/>
      <c r="N602" s="159"/>
      <c r="O602" s="159"/>
      <c r="P602" s="159"/>
      <c r="Q602" s="159"/>
    </row>
    <row r="603" spans="5:17" ht="12.75">
      <c r="E603" s="159"/>
      <c r="F603" s="159"/>
      <c r="G603" s="159"/>
      <c r="H603" s="159"/>
      <c r="I603" s="159"/>
      <c r="J603" s="159"/>
      <c r="K603" s="159"/>
      <c r="L603" s="159"/>
      <c r="M603" s="159"/>
      <c r="N603" s="159"/>
      <c r="O603" s="159"/>
      <c r="P603" s="159"/>
      <c r="Q603" s="159"/>
    </row>
    <row r="604" spans="5:17" ht="12.75">
      <c r="E604" s="159"/>
      <c r="F604" s="159"/>
      <c r="G604" s="159"/>
      <c r="H604" s="159"/>
      <c r="I604" s="159"/>
      <c r="J604" s="159"/>
      <c r="K604" s="159"/>
      <c r="L604" s="159"/>
      <c r="M604" s="159"/>
      <c r="N604" s="159"/>
      <c r="O604" s="159"/>
      <c r="P604" s="159"/>
      <c r="Q604" s="159"/>
    </row>
    <row r="605" spans="5:17" ht="12.75">
      <c r="E605" s="159"/>
      <c r="F605" s="159"/>
      <c r="G605" s="159"/>
      <c r="H605" s="159"/>
      <c r="I605" s="159"/>
      <c r="J605" s="159"/>
      <c r="K605" s="159"/>
      <c r="L605" s="159"/>
      <c r="M605" s="159"/>
      <c r="N605" s="159"/>
      <c r="O605" s="159"/>
      <c r="P605" s="159"/>
      <c r="Q605" s="159"/>
    </row>
    <row r="606" spans="5:17" ht="12.75">
      <c r="E606" s="159"/>
      <c r="F606" s="159"/>
      <c r="G606" s="159"/>
      <c r="H606" s="159"/>
      <c r="I606" s="159"/>
      <c r="J606" s="159"/>
      <c r="K606" s="159"/>
      <c r="L606" s="159"/>
      <c r="M606" s="159"/>
      <c r="N606" s="159"/>
      <c r="O606" s="159"/>
      <c r="P606" s="159"/>
      <c r="Q606" s="159"/>
    </row>
    <row r="607" spans="5:17" ht="12.75">
      <c r="E607" s="159"/>
      <c r="F607" s="159"/>
      <c r="G607" s="159"/>
      <c r="H607" s="159"/>
      <c r="I607" s="159"/>
      <c r="J607" s="159"/>
      <c r="K607" s="159"/>
      <c r="L607" s="159"/>
      <c r="M607" s="159"/>
      <c r="N607" s="159"/>
      <c r="O607" s="159"/>
      <c r="P607" s="159"/>
      <c r="Q607" s="159"/>
    </row>
    <row r="608" spans="5:17" ht="12.75">
      <c r="E608" s="159"/>
      <c r="F608" s="159"/>
      <c r="G608" s="159"/>
      <c r="H608" s="159"/>
      <c r="I608" s="159"/>
      <c r="J608" s="159"/>
      <c r="K608" s="159"/>
      <c r="L608" s="159"/>
      <c r="M608" s="159"/>
      <c r="N608" s="159"/>
      <c r="O608" s="159"/>
      <c r="P608" s="159"/>
      <c r="Q608" s="159"/>
    </row>
    <row r="609" spans="5:17" ht="12.75">
      <c r="E609" s="159"/>
      <c r="F609" s="159"/>
      <c r="G609" s="159"/>
      <c r="H609" s="159"/>
      <c r="I609" s="159"/>
      <c r="J609" s="159"/>
      <c r="K609" s="159"/>
      <c r="L609" s="159"/>
      <c r="M609" s="159"/>
      <c r="N609" s="159"/>
      <c r="O609" s="159"/>
      <c r="P609" s="159"/>
      <c r="Q609" s="159"/>
    </row>
    <row r="610" spans="5:17" ht="12.75">
      <c r="E610" s="159"/>
      <c r="F610" s="159"/>
      <c r="G610" s="159"/>
      <c r="H610" s="159"/>
      <c r="I610" s="159"/>
      <c r="J610" s="159"/>
      <c r="K610" s="159"/>
      <c r="L610" s="159"/>
      <c r="M610" s="159"/>
      <c r="N610" s="159"/>
      <c r="O610" s="159"/>
      <c r="P610" s="159"/>
      <c r="Q610" s="159"/>
    </row>
    <row r="611" spans="5:17" ht="12.75">
      <c r="E611" s="159"/>
      <c r="F611" s="159"/>
      <c r="G611" s="159"/>
      <c r="H611" s="159"/>
      <c r="I611" s="159"/>
      <c r="J611" s="159"/>
      <c r="K611" s="159"/>
      <c r="L611" s="159"/>
      <c r="M611" s="159"/>
      <c r="N611" s="159"/>
      <c r="O611" s="159"/>
      <c r="P611" s="159"/>
      <c r="Q611" s="159"/>
    </row>
    <row r="612" spans="5:17" ht="12.75">
      <c r="E612" s="159"/>
      <c r="F612" s="159"/>
      <c r="G612" s="159"/>
      <c r="H612" s="159"/>
      <c r="I612" s="159"/>
      <c r="J612" s="159"/>
      <c r="K612" s="159"/>
      <c r="L612" s="159"/>
      <c r="M612" s="159"/>
      <c r="N612" s="159"/>
      <c r="O612" s="159"/>
      <c r="P612" s="159"/>
      <c r="Q612" s="159"/>
    </row>
    <row r="613" spans="5:17" ht="12.75">
      <c r="E613" s="159"/>
      <c r="F613" s="159"/>
      <c r="G613" s="159"/>
      <c r="H613" s="159"/>
      <c r="I613" s="159"/>
      <c r="J613" s="159"/>
      <c r="K613" s="159"/>
      <c r="L613" s="159"/>
      <c r="M613" s="159"/>
      <c r="N613" s="159"/>
      <c r="O613" s="159"/>
      <c r="P613" s="159"/>
      <c r="Q613" s="159"/>
    </row>
    <row r="614" spans="5:17" ht="12.75">
      <c r="E614" s="159"/>
      <c r="F614" s="159"/>
      <c r="G614" s="159"/>
      <c r="H614" s="159"/>
      <c r="I614" s="159"/>
      <c r="J614" s="159"/>
      <c r="K614" s="159"/>
      <c r="L614" s="159"/>
      <c r="M614" s="159"/>
      <c r="N614" s="159"/>
      <c r="O614" s="159"/>
      <c r="P614" s="159"/>
      <c r="Q614" s="159"/>
    </row>
    <row r="615" spans="5:17" ht="12.75">
      <c r="E615" s="159"/>
      <c r="F615" s="159"/>
      <c r="G615" s="159"/>
      <c r="H615" s="159"/>
      <c r="I615" s="159"/>
      <c r="J615" s="159"/>
      <c r="K615" s="159"/>
      <c r="L615" s="159"/>
      <c r="M615" s="159"/>
      <c r="N615" s="159"/>
      <c r="O615" s="159"/>
      <c r="P615" s="159"/>
      <c r="Q615" s="159"/>
    </row>
    <row r="616" spans="5:17" ht="12.75">
      <c r="E616" s="159"/>
      <c r="F616" s="159"/>
      <c r="G616" s="159"/>
      <c r="H616" s="159"/>
      <c r="I616" s="159"/>
      <c r="J616" s="159"/>
      <c r="K616" s="159"/>
      <c r="L616" s="159"/>
      <c r="M616" s="159"/>
      <c r="N616" s="159"/>
      <c r="O616" s="159"/>
      <c r="P616" s="159"/>
      <c r="Q616" s="159"/>
    </row>
    <row r="617" spans="5:17" ht="12.75">
      <c r="E617" s="159"/>
      <c r="F617" s="159"/>
      <c r="G617" s="159"/>
      <c r="H617" s="159"/>
      <c r="I617" s="159"/>
      <c r="J617" s="159"/>
      <c r="K617" s="159"/>
      <c r="L617" s="159"/>
      <c r="M617" s="159"/>
      <c r="N617" s="159"/>
      <c r="O617" s="159"/>
      <c r="P617" s="159"/>
      <c r="Q617" s="159"/>
    </row>
    <row r="618" spans="5:17" ht="12.75">
      <c r="E618" s="159"/>
      <c r="F618" s="159"/>
      <c r="G618" s="159"/>
      <c r="H618" s="159"/>
      <c r="I618" s="159"/>
      <c r="J618" s="159"/>
      <c r="K618" s="159"/>
      <c r="L618" s="159"/>
      <c r="M618" s="159"/>
      <c r="N618" s="159"/>
      <c r="O618" s="159"/>
      <c r="P618" s="159"/>
      <c r="Q618" s="159"/>
    </row>
    <row r="619" spans="5:17" ht="12.75">
      <c r="E619" s="159"/>
      <c r="F619" s="159"/>
      <c r="G619" s="159"/>
      <c r="H619" s="159"/>
      <c r="I619" s="159"/>
      <c r="J619" s="159"/>
      <c r="K619" s="159"/>
      <c r="L619" s="159"/>
      <c r="M619" s="159"/>
      <c r="N619" s="159"/>
      <c r="O619" s="159"/>
      <c r="P619" s="159"/>
      <c r="Q619" s="159"/>
    </row>
    <row r="620" spans="5:17" ht="12.75">
      <c r="E620" s="159"/>
      <c r="F620" s="159"/>
      <c r="G620" s="159"/>
      <c r="H620" s="159"/>
      <c r="I620" s="159"/>
      <c r="J620" s="159"/>
      <c r="K620" s="159"/>
      <c r="L620" s="159"/>
      <c r="M620" s="159"/>
      <c r="N620" s="159"/>
      <c r="O620" s="159"/>
      <c r="P620" s="159"/>
      <c r="Q620" s="159"/>
    </row>
    <row r="621" spans="5:17" ht="12.75">
      <c r="E621" s="159"/>
      <c r="F621" s="159"/>
      <c r="G621" s="159"/>
      <c r="H621" s="159"/>
      <c r="I621" s="159"/>
      <c r="J621" s="159"/>
      <c r="K621" s="159"/>
      <c r="L621" s="159"/>
      <c r="M621" s="159"/>
      <c r="N621" s="159"/>
      <c r="O621" s="159"/>
      <c r="P621" s="159"/>
      <c r="Q621" s="159"/>
    </row>
    <row r="622" spans="5:17" ht="12.75">
      <c r="E622" s="159"/>
      <c r="F622" s="159"/>
      <c r="G622" s="159"/>
      <c r="H622" s="159"/>
      <c r="I622" s="159"/>
      <c r="J622" s="159"/>
      <c r="K622" s="159"/>
      <c r="L622" s="159"/>
      <c r="M622" s="159"/>
      <c r="N622" s="159"/>
      <c r="O622" s="159"/>
      <c r="P622" s="159"/>
      <c r="Q622" s="159"/>
    </row>
    <row r="623" spans="5:17" ht="12.75">
      <c r="E623" s="159"/>
      <c r="F623" s="159"/>
      <c r="G623" s="159"/>
      <c r="H623" s="159"/>
      <c r="I623" s="159"/>
      <c r="J623" s="159"/>
      <c r="K623" s="159"/>
      <c r="L623" s="159"/>
      <c r="M623" s="159"/>
      <c r="N623" s="159"/>
      <c r="O623" s="159"/>
      <c r="P623" s="159"/>
      <c r="Q623" s="159"/>
    </row>
    <row r="624" spans="5:17" ht="12.75">
      <c r="E624" s="159"/>
      <c r="F624" s="159"/>
      <c r="G624" s="159"/>
      <c r="H624" s="159"/>
      <c r="I624" s="159"/>
      <c r="J624" s="159"/>
      <c r="K624" s="159"/>
      <c r="L624" s="159"/>
      <c r="M624" s="159"/>
      <c r="N624" s="159"/>
      <c r="O624" s="159"/>
      <c r="P624" s="159"/>
      <c r="Q624" s="159"/>
    </row>
    <row r="625" spans="5:17" ht="12.75">
      <c r="E625" s="159"/>
      <c r="F625" s="159"/>
      <c r="G625" s="159"/>
      <c r="H625" s="159"/>
      <c r="I625" s="159"/>
      <c r="J625" s="159"/>
      <c r="K625" s="159"/>
      <c r="L625" s="159"/>
      <c r="M625" s="159"/>
      <c r="N625" s="159"/>
      <c r="O625" s="159"/>
      <c r="P625" s="159"/>
      <c r="Q625" s="159"/>
    </row>
    <row r="626" spans="5:17" ht="12.75">
      <c r="E626" s="159"/>
      <c r="F626" s="159"/>
      <c r="G626" s="159"/>
      <c r="H626" s="159"/>
      <c r="I626" s="159"/>
      <c r="J626" s="159"/>
      <c r="K626" s="159"/>
      <c r="L626" s="159"/>
      <c r="M626" s="159"/>
      <c r="N626" s="159"/>
      <c r="O626" s="159"/>
      <c r="P626" s="159"/>
      <c r="Q626" s="159"/>
    </row>
    <row r="627" spans="5:17" ht="12.75">
      <c r="E627" s="159"/>
      <c r="F627" s="159"/>
      <c r="G627" s="159"/>
      <c r="H627" s="159"/>
      <c r="I627" s="159"/>
      <c r="J627" s="159"/>
      <c r="K627" s="159"/>
      <c r="L627" s="159"/>
      <c r="M627" s="159"/>
      <c r="N627" s="159"/>
      <c r="O627" s="159"/>
      <c r="P627" s="159"/>
      <c r="Q627" s="159"/>
    </row>
    <row r="628" spans="5:17" ht="12.75">
      <c r="E628" s="159"/>
      <c r="F628" s="159"/>
      <c r="G628" s="159"/>
      <c r="H628" s="159"/>
      <c r="I628" s="159"/>
      <c r="J628" s="159"/>
      <c r="K628" s="159"/>
      <c r="L628" s="159"/>
      <c r="M628" s="159"/>
      <c r="N628" s="159"/>
      <c r="O628" s="159"/>
      <c r="P628" s="159"/>
      <c r="Q628" s="159"/>
    </row>
    <row r="629" spans="5:17" ht="12.75">
      <c r="E629" s="159"/>
      <c r="F629" s="159"/>
      <c r="G629" s="159"/>
      <c r="H629" s="159"/>
      <c r="I629" s="159"/>
      <c r="J629" s="159"/>
      <c r="K629" s="159"/>
      <c r="L629" s="159"/>
      <c r="M629" s="159"/>
      <c r="N629" s="159"/>
      <c r="O629" s="159"/>
      <c r="P629" s="159"/>
      <c r="Q629" s="159"/>
    </row>
    <row r="630" spans="5:17" ht="12.75">
      <c r="E630" s="159"/>
      <c r="F630" s="159"/>
      <c r="G630" s="159"/>
      <c r="H630" s="159"/>
      <c r="I630" s="159"/>
      <c r="J630" s="159"/>
      <c r="K630" s="159"/>
      <c r="L630" s="159"/>
      <c r="M630" s="159"/>
      <c r="N630" s="159"/>
      <c r="O630" s="159"/>
      <c r="P630" s="159"/>
      <c r="Q630" s="159"/>
    </row>
    <row r="631" spans="5:17" ht="12.75">
      <c r="E631" s="159"/>
      <c r="F631" s="159"/>
      <c r="G631" s="159"/>
      <c r="H631" s="159"/>
      <c r="I631" s="159"/>
      <c r="J631" s="159"/>
      <c r="K631" s="159"/>
      <c r="L631" s="159"/>
      <c r="M631" s="159"/>
      <c r="N631" s="159"/>
      <c r="O631" s="159"/>
      <c r="P631" s="159"/>
      <c r="Q631" s="159"/>
    </row>
    <row r="632" spans="5:17" ht="12.75">
      <c r="E632" s="159"/>
      <c r="F632" s="159"/>
      <c r="G632" s="159"/>
      <c r="H632" s="159"/>
      <c r="I632" s="159"/>
      <c r="J632" s="159"/>
      <c r="K632" s="159"/>
      <c r="L632" s="159"/>
      <c r="M632" s="159"/>
      <c r="N632" s="159"/>
      <c r="O632" s="159"/>
      <c r="P632" s="159"/>
      <c r="Q632" s="159"/>
    </row>
    <row r="633" spans="5:17" ht="12.75">
      <c r="E633" s="159"/>
      <c r="F633" s="159"/>
      <c r="G633" s="159"/>
      <c r="H633" s="159"/>
      <c r="I633" s="159"/>
      <c r="J633" s="159"/>
      <c r="K633" s="159"/>
      <c r="L633" s="159"/>
      <c r="M633" s="159"/>
      <c r="N633" s="159"/>
      <c r="O633" s="159"/>
      <c r="P633" s="159"/>
      <c r="Q633" s="159"/>
    </row>
    <row r="634" spans="5:17" ht="12.75">
      <c r="E634" s="159"/>
      <c r="F634" s="159"/>
      <c r="G634" s="159"/>
      <c r="H634" s="159"/>
      <c r="I634" s="159"/>
      <c r="J634" s="159"/>
      <c r="K634" s="159"/>
      <c r="L634" s="159"/>
      <c r="M634" s="159"/>
      <c r="N634" s="159"/>
      <c r="O634" s="159"/>
      <c r="P634" s="159"/>
      <c r="Q634" s="159"/>
    </row>
    <row r="635" spans="5:17" ht="12.75">
      <c r="E635" s="159"/>
      <c r="F635" s="159"/>
      <c r="G635" s="159"/>
      <c r="H635" s="159"/>
      <c r="I635" s="159"/>
      <c r="J635" s="159"/>
      <c r="K635" s="159"/>
      <c r="L635" s="159"/>
      <c r="M635" s="159"/>
      <c r="N635" s="159"/>
      <c r="O635" s="159"/>
      <c r="P635" s="159"/>
      <c r="Q635" s="159"/>
    </row>
    <row r="636" spans="5:17" ht="12.75">
      <c r="E636" s="159"/>
      <c r="F636" s="159"/>
      <c r="G636" s="159"/>
      <c r="H636" s="159"/>
      <c r="I636" s="159"/>
      <c r="J636" s="159"/>
      <c r="K636" s="159"/>
      <c r="L636" s="159"/>
      <c r="M636" s="159"/>
      <c r="N636" s="159"/>
      <c r="O636" s="159"/>
      <c r="P636" s="159"/>
      <c r="Q636" s="159"/>
    </row>
    <row r="637" spans="5:17" ht="12.75">
      <c r="E637" s="159"/>
      <c r="F637" s="159"/>
      <c r="G637" s="159"/>
      <c r="H637" s="159"/>
      <c r="I637" s="159"/>
      <c r="J637" s="159"/>
      <c r="K637" s="159"/>
      <c r="L637" s="159"/>
      <c r="M637" s="159"/>
      <c r="N637" s="159"/>
      <c r="O637" s="159"/>
      <c r="P637" s="159"/>
      <c r="Q637" s="159"/>
    </row>
    <row r="638" spans="5:17" ht="12.75">
      <c r="E638" s="159"/>
      <c r="F638" s="159"/>
      <c r="G638" s="159"/>
      <c r="H638" s="159"/>
      <c r="I638" s="159"/>
      <c r="J638" s="159"/>
      <c r="K638" s="159"/>
      <c r="L638" s="159"/>
      <c r="M638" s="159"/>
      <c r="N638" s="159"/>
      <c r="O638" s="159"/>
      <c r="P638" s="159"/>
      <c r="Q638" s="159"/>
    </row>
    <row r="639" spans="5:17" ht="12.75">
      <c r="E639" s="159"/>
      <c r="F639" s="159"/>
      <c r="G639" s="159"/>
      <c r="H639" s="159"/>
      <c r="I639" s="159"/>
      <c r="J639" s="159"/>
      <c r="K639" s="159"/>
      <c r="L639" s="159"/>
      <c r="M639" s="159"/>
      <c r="N639" s="159"/>
      <c r="O639" s="159"/>
      <c r="P639" s="159"/>
      <c r="Q639" s="159"/>
    </row>
    <row r="640" spans="5:17" ht="12.75">
      <c r="E640" s="159"/>
      <c r="F640" s="159"/>
      <c r="G640" s="159"/>
      <c r="H640" s="159"/>
      <c r="I640" s="159"/>
      <c r="J640" s="159"/>
      <c r="K640" s="159"/>
      <c r="L640" s="159"/>
      <c r="M640" s="159"/>
      <c r="N640" s="159"/>
      <c r="O640" s="159"/>
      <c r="P640" s="159"/>
      <c r="Q640" s="159"/>
    </row>
    <row r="641" spans="5:17" ht="12.75">
      <c r="E641" s="159"/>
      <c r="F641" s="159"/>
      <c r="G641" s="159"/>
      <c r="H641" s="159"/>
      <c r="I641" s="159"/>
      <c r="J641" s="159"/>
      <c r="K641" s="159"/>
      <c r="L641" s="159"/>
      <c r="M641" s="159"/>
      <c r="N641" s="159"/>
      <c r="O641" s="159"/>
      <c r="P641" s="159"/>
      <c r="Q641" s="159"/>
    </row>
    <row r="642" spans="5:17" ht="12.75">
      <c r="E642" s="159"/>
      <c r="F642" s="159"/>
      <c r="G642" s="159"/>
      <c r="H642" s="159"/>
      <c r="I642" s="159"/>
      <c r="J642" s="159"/>
      <c r="K642" s="159"/>
      <c r="L642" s="159"/>
      <c r="M642" s="159"/>
      <c r="N642" s="159"/>
      <c r="O642" s="159"/>
      <c r="P642" s="159"/>
      <c r="Q642" s="159"/>
    </row>
    <row r="643" spans="5:17" ht="12.75">
      <c r="E643" s="159"/>
      <c r="F643" s="159"/>
      <c r="G643" s="159"/>
      <c r="H643" s="159"/>
      <c r="I643" s="159"/>
      <c r="J643" s="159"/>
      <c r="K643" s="159"/>
      <c r="L643" s="159"/>
      <c r="M643" s="159"/>
      <c r="N643" s="159"/>
      <c r="O643" s="159"/>
      <c r="P643" s="159"/>
      <c r="Q643" s="159"/>
    </row>
    <row r="644" spans="5:17" ht="12.75">
      <c r="E644" s="159"/>
      <c r="F644" s="159"/>
      <c r="G644" s="159"/>
      <c r="H644" s="159"/>
      <c r="I644" s="159"/>
      <c r="J644" s="159"/>
      <c r="K644" s="159"/>
      <c r="L644" s="159"/>
      <c r="M644" s="159"/>
      <c r="N644" s="159"/>
      <c r="O644" s="159"/>
      <c r="P644" s="159"/>
      <c r="Q644" s="159"/>
    </row>
    <row r="645" spans="5:17" ht="12.75">
      <c r="E645" s="159"/>
      <c r="F645" s="159"/>
      <c r="G645" s="159"/>
      <c r="H645" s="159"/>
      <c r="I645" s="159"/>
      <c r="J645" s="159"/>
      <c r="K645" s="159"/>
      <c r="L645" s="159"/>
      <c r="M645" s="159"/>
      <c r="N645" s="159"/>
      <c r="O645" s="159"/>
      <c r="P645" s="159"/>
      <c r="Q645" s="159"/>
    </row>
    <row r="646" spans="5:17" ht="12.75">
      <c r="E646" s="159"/>
      <c r="F646" s="159"/>
      <c r="G646" s="159"/>
      <c r="H646" s="159"/>
      <c r="I646" s="159"/>
      <c r="J646" s="159"/>
      <c r="K646" s="159"/>
      <c r="L646" s="159"/>
      <c r="M646" s="159"/>
      <c r="N646" s="159"/>
      <c r="O646" s="159"/>
      <c r="P646" s="159"/>
      <c r="Q646" s="159"/>
    </row>
    <row r="647" spans="5:17" ht="12.75">
      <c r="E647" s="159"/>
      <c r="F647" s="159"/>
      <c r="G647" s="159"/>
      <c r="H647" s="159"/>
      <c r="I647" s="159"/>
      <c r="J647" s="159"/>
      <c r="K647" s="159"/>
      <c r="L647" s="159"/>
      <c r="M647" s="159"/>
      <c r="N647" s="159"/>
      <c r="O647" s="159"/>
      <c r="P647" s="159"/>
      <c r="Q647" s="159"/>
    </row>
    <row r="648" spans="5:17" ht="12.75">
      <c r="E648" s="159"/>
      <c r="F648" s="159"/>
      <c r="G648" s="159"/>
      <c r="H648" s="159"/>
      <c r="I648" s="159"/>
      <c r="J648" s="159"/>
      <c r="K648" s="159"/>
      <c r="L648" s="159"/>
      <c r="M648" s="159"/>
      <c r="N648" s="159"/>
      <c r="O648" s="159"/>
      <c r="P648" s="159"/>
      <c r="Q648" s="159"/>
    </row>
    <row r="649" spans="5:17" ht="12.75">
      <c r="E649" s="159"/>
      <c r="F649" s="159"/>
      <c r="G649" s="159"/>
      <c r="H649" s="159"/>
      <c r="I649" s="159"/>
      <c r="J649" s="159"/>
      <c r="K649" s="159"/>
      <c r="L649" s="159"/>
      <c r="M649" s="159"/>
      <c r="N649" s="159"/>
      <c r="O649" s="159"/>
      <c r="P649" s="159"/>
      <c r="Q649" s="159"/>
    </row>
    <row r="650" spans="5:17" ht="12.75">
      <c r="E650" s="159"/>
      <c r="F650" s="159"/>
      <c r="G650" s="159"/>
      <c r="H650" s="159"/>
      <c r="I650" s="159"/>
      <c r="J650" s="159"/>
      <c r="K650" s="159"/>
      <c r="L650" s="159"/>
      <c r="M650" s="159"/>
      <c r="N650" s="159"/>
      <c r="O650" s="159"/>
      <c r="P650" s="159"/>
      <c r="Q650" s="159"/>
    </row>
    <row r="651" spans="5:17" ht="12.75">
      <c r="E651" s="159"/>
      <c r="F651" s="159"/>
      <c r="G651" s="159"/>
      <c r="H651" s="159"/>
      <c r="I651" s="159"/>
      <c r="J651" s="159"/>
      <c r="K651" s="159"/>
      <c r="L651" s="159"/>
      <c r="M651" s="159"/>
      <c r="N651" s="159"/>
      <c r="O651" s="159"/>
      <c r="P651" s="159"/>
      <c r="Q651" s="159"/>
    </row>
    <row r="652" spans="5:17" ht="12.75">
      <c r="E652" s="159"/>
      <c r="F652" s="159"/>
      <c r="G652" s="159"/>
      <c r="H652" s="159"/>
      <c r="I652" s="159"/>
      <c r="J652" s="159"/>
      <c r="K652" s="159"/>
      <c r="L652" s="159"/>
      <c r="M652" s="159"/>
      <c r="N652" s="159"/>
      <c r="O652" s="159"/>
      <c r="P652" s="159"/>
      <c r="Q652" s="159"/>
    </row>
    <row r="653" spans="5:17" ht="12.75">
      <c r="E653" s="159"/>
      <c r="F653" s="159"/>
      <c r="G653" s="159"/>
      <c r="H653" s="159"/>
      <c r="I653" s="159"/>
      <c r="J653" s="159"/>
      <c r="K653" s="159"/>
      <c r="L653" s="159"/>
      <c r="M653" s="159"/>
      <c r="N653" s="159"/>
      <c r="O653" s="159"/>
      <c r="P653" s="159"/>
      <c r="Q653" s="159"/>
    </row>
    <row r="654" spans="5:17" ht="12.75">
      <c r="E654" s="159"/>
      <c r="F654" s="159"/>
      <c r="G654" s="159"/>
      <c r="H654" s="159"/>
      <c r="I654" s="159"/>
      <c r="J654" s="159"/>
      <c r="K654" s="159"/>
      <c r="L654" s="159"/>
      <c r="M654" s="159"/>
      <c r="N654" s="159"/>
      <c r="O654" s="159"/>
      <c r="P654" s="159"/>
      <c r="Q654" s="159"/>
    </row>
    <row r="655" spans="5:17" ht="12.75">
      <c r="E655" s="159"/>
      <c r="F655" s="159"/>
      <c r="G655" s="159"/>
      <c r="H655" s="159"/>
      <c r="I655" s="159"/>
      <c r="J655" s="159"/>
      <c r="K655" s="159"/>
      <c r="L655" s="159"/>
      <c r="M655" s="159"/>
      <c r="N655" s="159"/>
      <c r="O655" s="159"/>
      <c r="P655" s="159"/>
      <c r="Q655" s="159"/>
    </row>
    <row r="656" spans="5:17" ht="12.75">
      <c r="E656" s="159"/>
      <c r="F656" s="159"/>
      <c r="G656" s="159"/>
      <c r="H656" s="159"/>
      <c r="I656" s="159"/>
      <c r="J656" s="159"/>
      <c r="K656" s="159"/>
      <c r="L656" s="159"/>
      <c r="M656" s="159"/>
      <c r="N656" s="159"/>
      <c r="O656" s="159"/>
      <c r="P656" s="159"/>
      <c r="Q656" s="159"/>
    </row>
    <row r="657" spans="5:17" ht="12.75">
      <c r="E657" s="159"/>
      <c r="F657" s="159"/>
      <c r="G657" s="159"/>
      <c r="H657" s="159"/>
      <c r="I657" s="159"/>
      <c r="J657" s="159"/>
      <c r="K657" s="159"/>
      <c r="L657" s="159"/>
      <c r="M657" s="159"/>
      <c r="N657" s="159"/>
      <c r="O657" s="159"/>
      <c r="P657" s="159"/>
      <c r="Q657" s="159"/>
    </row>
    <row r="658" spans="5:17" ht="12.75">
      <c r="E658" s="159"/>
      <c r="F658" s="159"/>
      <c r="G658" s="159"/>
      <c r="H658" s="159"/>
      <c r="I658" s="159"/>
      <c r="J658" s="159"/>
      <c r="K658" s="159"/>
      <c r="L658" s="159"/>
      <c r="M658" s="159"/>
      <c r="N658" s="159"/>
      <c r="O658" s="159"/>
      <c r="P658" s="159"/>
      <c r="Q658" s="159"/>
    </row>
    <row r="659" spans="5:17" ht="12.75">
      <c r="E659" s="159"/>
      <c r="F659" s="159"/>
      <c r="G659" s="159"/>
      <c r="H659" s="159"/>
      <c r="I659" s="159"/>
      <c r="J659" s="159"/>
      <c r="K659" s="159"/>
      <c r="L659" s="159"/>
      <c r="M659" s="159"/>
      <c r="N659" s="159"/>
      <c r="O659" s="159"/>
      <c r="P659" s="159"/>
      <c r="Q659" s="159"/>
    </row>
    <row r="660" spans="5:17" ht="12.75">
      <c r="E660" s="159"/>
      <c r="F660" s="159"/>
      <c r="G660" s="159"/>
      <c r="H660" s="159"/>
      <c r="I660" s="159"/>
      <c r="J660" s="159"/>
      <c r="K660" s="159"/>
      <c r="L660" s="159"/>
      <c r="M660" s="159"/>
      <c r="N660" s="159"/>
      <c r="O660" s="159"/>
      <c r="P660" s="159"/>
      <c r="Q660" s="159"/>
    </row>
    <row r="661" spans="5:17" ht="12.75">
      <c r="E661" s="159"/>
      <c r="F661" s="159"/>
      <c r="G661" s="159"/>
      <c r="H661" s="159"/>
      <c r="I661" s="159"/>
      <c r="J661" s="159"/>
      <c r="K661" s="159"/>
      <c r="L661" s="159"/>
      <c r="M661" s="159"/>
      <c r="N661" s="159"/>
      <c r="O661" s="159"/>
      <c r="P661" s="159"/>
      <c r="Q661" s="159"/>
    </row>
    <row r="662" spans="5:17" ht="12.75">
      <c r="E662" s="159"/>
      <c r="F662" s="159"/>
      <c r="G662" s="159"/>
      <c r="H662" s="159"/>
      <c r="I662" s="159"/>
      <c r="J662" s="159"/>
      <c r="K662" s="159"/>
      <c r="L662" s="159"/>
      <c r="M662" s="159"/>
      <c r="N662" s="159"/>
      <c r="O662" s="159"/>
      <c r="P662" s="159"/>
      <c r="Q662" s="159"/>
    </row>
    <row r="663" spans="5:17" ht="12.75">
      <c r="E663" s="159"/>
      <c r="F663" s="159"/>
      <c r="G663" s="159"/>
      <c r="H663" s="159"/>
      <c r="I663" s="159"/>
      <c r="J663" s="159"/>
      <c r="K663" s="159"/>
      <c r="L663" s="159"/>
      <c r="M663" s="159"/>
      <c r="N663" s="159"/>
      <c r="O663" s="159"/>
      <c r="P663" s="159"/>
      <c r="Q663" s="159"/>
    </row>
    <row r="664" spans="5:17" ht="12.75">
      <c r="E664" s="159"/>
      <c r="F664" s="159"/>
      <c r="G664" s="159"/>
      <c r="H664" s="159"/>
      <c r="I664" s="159"/>
      <c r="J664" s="159"/>
      <c r="K664" s="159"/>
      <c r="L664" s="159"/>
      <c r="M664" s="159"/>
      <c r="N664" s="159"/>
      <c r="O664" s="159"/>
      <c r="P664" s="159"/>
      <c r="Q664" s="159"/>
    </row>
    <row r="665" spans="5:17" ht="12.75">
      <c r="E665" s="159"/>
      <c r="F665" s="159"/>
      <c r="G665" s="159"/>
      <c r="H665" s="159"/>
      <c r="I665" s="159"/>
      <c r="J665" s="159"/>
      <c r="K665" s="159"/>
      <c r="L665" s="159"/>
      <c r="M665" s="159"/>
      <c r="N665" s="159"/>
      <c r="O665" s="159"/>
      <c r="P665" s="159"/>
      <c r="Q665" s="159"/>
    </row>
    <row r="666" spans="5:17" ht="12.75">
      <c r="E666" s="159"/>
      <c r="F666" s="159"/>
      <c r="G666" s="159"/>
      <c r="H666" s="159"/>
      <c r="I666" s="159"/>
      <c r="J666" s="159"/>
      <c r="K666" s="159"/>
      <c r="L666" s="159"/>
      <c r="M666" s="159"/>
      <c r="N666" s="159"/>
      <c r="O666" s="159"/>
      <c r="P666" s="159"/>
      <c r="Q666" s="159"/>
    </row>
    <row r="667" spans="5:17" ht="12.75">
      <c r="E667" s="159"/>
      <c r="F667" s="159"/>
      <c r="G667" s="159"/>
      <c r="H667" s="159"/>
      <c r="I667" s="159"/>
      <c r="J667" s="159"/>
      <c r="K667" s="159"/>
      <c r="L667" s="159"/>
      <c r="M667" s="159"/>
      <c r="N667" s="159"/>
      <c r="O667" s="159"/>
      <c r="P667" s="159"/>
      <c r="Q667" s="159"/>
    </row>
    <row r="668" spans="5:17" ht="12.75">
      <c r="E668" s="159"/>
      <c r="F668" s="159"/>
      <c r="G668" s="159"/>
      <c r="H668" s="159"/>
      <c r="I668" s="159"/>
      <c r="J668" s="159"/>
      <c r="K668" s="159"/>
      <c r="L668" s="159"/>
      <c r="M668" s="159"/>
      <c r="N668" s="159"/>
      <c r="O668" s="159"/>
      <c r="P668" s="159"/>
      <c r="Q668" s="159"/>
    </row>
    <row r="669" spans="5:17" ht="12.75">
      <c r="E669" s="159"/>
      <c r="F669" s="159"/>
      <c r="G669" s="159"/>
      <c r="H669" s="159"/>
      <c r="I669" s="159"/>
      <c r="J669" s="159"/>
      <c r="K669" s="159"/>
      <c r="L669" s="159"/>
      <c r="M669" s="159"/>
      <c r="N669" s="159"/>
      <c r="O669" s="159"/>
      <c r="P669" s="159"/>
      <c r="Q669" s="159"/>
    </row>
    <row r="670" spans="5:17" ht="12.75">
      <c r="E670" s="159"/>
      <c r="F670" s="159"/>
      <c r="G670" s="159"/>
      <c r="H670" s="159"/>
      <c r="I670" s="159"/>
      <c r="J670" s="159"/>
      <c r="K670" s="159"/>
      <c r="L670" s="159"/>
      <c r="M670" s="159"/>
      <c r="N670" s="159"/>
      <c r="O670" s="159"/>
      <c r="P670" s="159"/>
      <c r="Q670" s="159"/>
    </row>
    <row r="671" spans="5:17" ht="12.75">
      <c r="E671" s="159"/>
      <c r="F671" s="159"/>
      <c r="G671" s="159"/>
      <c r="H671" s="159"/>
      <c r="I671" s="159"/>
      <c r="J671" s="159"/>
      <c r="K671" s="159"/>
      <c r="L671" s="159"/>
      <c r="M671" s="159"/>
      <c r="N671" s="159"/>
      <c r="O671" s="159"/>
      <c r="P671" s="159"/>
      <c r="Q671" s="159"/>
    </row>
    <row r="672" spans="5:17" ht="12.75">
      <c r="E672" s="159"/>
      <c r="F672" s="159"/>
      <c r="G672" s="159"/>
      <c r="H672" s="159"/>
      <c r="I672" s="159"/>
      <c r="J672" s="159"/>
      <c r="K672" s="159"/>
      <c r="L672" s="159"/>
      <c r="M672" s="159"/>
      <c r="N672" s="159"/>
      <c r="O672" s="159"/>
      <c r="P672" s="159"/>
      <c r="Q672" s="159"/>
    </row>
    <row r="673" spans="5:17" ht="12.75">
      <c r="E673" s="159"/>
      <c r="F673" s="159"/>
      <c r="G673" s="159"/>
      <c r="H673" s="159"/>
      <c r="I673" s="159"/>
      <c r="J673" s="159"/>
      <c r="K673" s="159"/>
      <c r="L673" s="159"/>
      <c r="M673" s="159"/>
      <c r="N673" s="159"/>
      <c r="O673" s="159"/>
      <c r="P673" s="159"/>
      <c r="Q673" s="159"/>
    </row>
    <row r="674" spans="5:17" ht="12.75">
      <c r="E674" s="159"/>
      <c r="F674" s="159"/>
      <c r="G674" s="159"/>
      <c r="H674" s="159"/>
      <c r="I674" s="159"/>
      <c r="J674" s="159"/>
      <c r="K674" s="159"/>
      <c r="L674" s="159"/>
      <c r="M674" s="159"/>
      <c r="N674" s="159"/>
      <c r="O674" s="159"/>
      <c r="P674" s="159"/>
      <c r="Q674" s="159"/>
    </row>
    <row r="675" spans="5:17" ht="12.75">
      <c r="E675" s="159"/>
      <c r="F675" s="159"/>
      <c r="G675" s="159"/>
      <c r="H675" s="159"/>
      <c r="I675" s="159"/>
      <c r="J675" s="159"/>
      <c r="K675" s="159"/>
      <c r="L675" s="159"/>
      <c r="M675" s="159"/>
      <c r="N675" s="159"/>
      <c r="O675" s="159"/>
      <c r="P675" s="159"/>
      <c r="Q675" s="159"/>
    </row>
    <row r="676" spans="5:17" ht="12.75">
      <c r="E676" s="159"/>
      <c r="F676" s="159"/>
      <c r="G676" s="159"/>
      <c r="H676" s="159"/>
      <c r="I676" s="159"/>
      <c r="J676" s="159"/>
      <c r="K676" s="159"/>
      <c r="L676" s="159"/>
      <c r="M676" s="159"/>
      <c r="N676" s="159"/>
      <c r="O676" s="159"/>
      <c r="P676" s="159"/>
      <c r="Q676" s="159"/>
    </row>
    <row r="677" spans="5:17" ht="12.75">
      <c r="E677" s="159"/>
      <c r="F677" s="159"/>
      <c r="G677" s="159"/>
      <c r="H677" s="159"/>
      <c r="I677" s="159"/>
      <c r="J677" s="159"/>
      <c r="K677" s="159"/>
      <c r="L677" s="159"/>
      <c r="M677" s="159"/>
      <c r="N677" s="159"/>
      <c r="O677" s="159"/>
      <c r="P677" s="159"/>
      <c r="Q677" s="159"/>
    </row>
    <row r="678" spans="5:17" ht="12.75">
      <c r="E678" s="159"/>
      <c r="F678" s="159"/>
      <c r="G678" s="159"/>
      <c r="H678" s="159"/>
      <c r="I678" s="159"/>
      <c r="J678" s="159"/>
      <c r="K678" s="159"/>
      <c r="L678" s="159"/>
      <c r="M678" s="159"/>
      <c r="N678" s="159"/>
      <c r="O678" s="159"/>
      <c r="P678" s="159"/>
      <c r="Q678" s="159"/>
    </row>
    <row r="679" spans="5:17" ht="12.75">
      <c r="E679" s="159"/>
      <c r="F679" s="159"/>
      <c r="G679" s="159"/>
      <c r="H679" s="159"/>
      <c r="I679" s="159"/>
      <c r="J679" s="159"/>
      <c r="K679" s="159"/>
      <c r="L679" s="159"/>
      <c r="M679" s="159"/>
      <c r="N679" s="159"/>
      <c r="O679" s="159"/>
      <c r="P679" s="159"/>
      <c r="Q679" s="159"/>
    </row>
    <row r="680" spans="5:17" ht="12.75">
      <c r="E680" s="159"/>
      <c r="F680" s="159"/>
      <c r="G680" s="159"/>
      <c r="H680" s="159"/>
      <c r="I680" s="159"/>
      <c r="J680" s="159"/>
      <c r="K680" s="159"/>
      <c r="L680" s="159"/>
      <c r="M680" s="159"/>
      <c r="N680" s="159"/>
      <c r="O680" s="159"/>
      <c r="P680" s="159"/>
      <c r="Q680" s="159"/>
    </row>
    <row r="681" spans="5:17" ht="12.75">
      <c r="E681" s="159"/>
      <c r="F681" s="159"/>
      <c r="G681" s="159"/>
      <c r="H681" s="159"/>
      <c r="I681" s="159"/>
      <c r="J681" s="159"/>
      <c r="K681" s="159"/>
      <c r="L681" s="159"/>
      <c r="M681" s="159"/>
      <c r="N681" s="159"/>
      <c r="O681" s="159"/>
      <c r="P681" s="159"/>
      <c r="Q681" s="159"/>
    </row>
    <row r="682" spans="5:17" ht="12.75">
      <c r="E682" s="159"/>
      <c r="F682" s="159"/>
      <c r="G682" s="159"/>
      <c r="H682" s="159"/>
      <c r="I682" s="159"/>
      <c r="J682" s="159"/>
      <c r="K682" s="159"/>
      <c r="L682" s="159"/>
      <c r="M682" s="159"/>
      <c r="N682" s="159"/>
      <c r="O682" s="159"/>
      <c r="P682" s="159"/>
      <c r="Q682" s="159"/>
    </row>
    <row r="683" spans="5:17" ht="12.75">
      <c r="E683" s="159"/>
      <c r="F683" s="159"/>
      <c r="G683" s="159"/>
      <c r="H683" s="159"/>
      <c r="I683" s="159"/>
      <c r="J683" s="159"/>
      <c r="K683" s="159"/>
      <c r="L683" s="159"/>
      <c r="M683" s="159"/>
      <c r="N683" s="159"/>
      <c r="O683" s="159"/>
      <c r="P683" s="159"/>
      <c r="Q683" s="159"/>
    </row>
    <row r="684" spans="5:17" ht="12.75">
      <c r="E684" s="159"/>
      <c r="F684" s="159"/>
      <c r="G684" s="159"/>
      <c r="H684" s="159"/>
      <c r="I684" s="159"/>
      <c r="J684" s="159"/>
      <c r="K684" s="159"/>
      <c r="L684" s="159"/>
      <c r="M684" s="159"/>
      <c r="N684" s="159"/>
      <c r="O684" s="159"/>
      <c r="P684" s="159"/>
      <c r="Q684" s="159"/>
    </row>
    <row r="685" spans="5:17" ht="12.75">
      <c r="E685" s="159"/>
      <c r="F685" s="159"/>
      <c r="G685" s="159"/>
      <c r="H685" s="159"/>
      <c r="I685" s="159"/>
      <c r="J685" s="159"/>
      <c r="K685" s="159"/>
      <c r="L685" s="159"/>
      <c r="M685" s="159"/>
      <c r="N685" s="159"/>
      <c r="O685" s="159"/>
      <c r="P685" s="159"/>
      <c r="Q685" s="159"/>
    </row>
    <row r="686" spans="5:17" ht="12.75">
      <c r="E686" s="159"/>
      <c r="F686" s="159"/>
      <c r="G686" s="159"/>
      <c r="H686" s="159"/>
      <c r="I686" s="159"/>
      <c r="J686" s="159"/>
      <c r="K686" s="159"/>
      <c r="L686" s="159"/>
      <c r="M686" s="159"/>
      <c r="N686" s="159"/>
      <c r="O686" s="159"/>
      <c r="P686" s="159"/>
      <c r="Q686" s="159"/>
    </row>
    <row r="687" spans="5:17" ht="12.75">
      <c r="E687" s="159"/>
      <c r="F687" s="159"/>
      <c r="G687" s="159"/>
      <c r="H687" s="159"/>
      <c r="I687" s="159"/>
      <c r="J687" s="159"/>
      <c r="K687" s="159"/>
      <c r="L687" s="159"/>
      <c r="M687" s="159"/>
      <c r="N687" s="159"/>
      <c r="O687" s="159"/>
      <c r="P687" s="159"/>
      <c r="Q687" s="159"/>
    </row>
    <row r="688" spans="5:17" ht="12.75">
      <c r="E688" s="159"/>
      <c r="F688" s="159"/>
      <c r="G688" s="159"/>
      <c r="H688" s="159"/>
      <c r="I688" s="159"/>
      <c r="J688" s="159"/>
      <c r="K688" s="159"/>
      <c r="L688" s="159"/>
      <c r="M688" s="159"/>
      <c r="N688" s="159"/>
      <c r="O688" s="159"/>
      <c r="P688" s="159"/>
      <c r="Q688" s="159"/>
    </row>
    <row r="689" spans="5:17" ht="12.75">
      <c r="E689" s="159"/>
      <c r="F689" s="159"/>
      <c r="G689" s="159"/>
      <c r="H689" s="159"/>
      <c r="I689" s="159"/>
      <c r="J689" s="159"/>
      <c r="K689" s="159"/>
      <c r="L689" s="159"/>
      <c r="M689" s="159"/>
      <c r="N689" s="159"/>
      <c r="O689" s="159"/>
      <c r="P689" s="159"/>
      <c r="Q689" s="159"/>
    </row>
    <row r="690" spans="5:17" ht="12.75">
      <c r="E690" s="159"/>
      <c r="F690" s="159"/>
      <c r="G690" s="159"/>
      <c r="H690" s="159"/>
      <c r="I690" s="159"/>
      <c r="J690" s="159"/>
      <c r="K690" s="159"/>
      <c r="L690" s="159"/>
      <c r="M690" s="159"/>
      <c r="N690" s="159"/>
      <c r="O690" s="159"/>
      <c r="P690" s="159"/>
      <c r="Q690" s="159"/>
    </row>
    <row r="691" spans="5:17" ht="12.75">
      <c r="E691" s="159"/>
      <c r="F691" s="159"/>
      <c r="G691" s="159"/>
      <c r="H691" s="159"/>
      <c r="I691" s="159"/>
      <c r="J691" s="159"/>
      <c r="K691" s="159"/>
      <c r="L691" s="159"/>
      <c r="M691" s="159"/>
      <c r="N691" s="159"/>
      <c r="O691" s="159"/>
      <c r="P691" s="159"/>
      <c r="Q691" s="159"/>
    </row>
    <row r="692" spans="5:17" ht="12.75">
      <c r="E692" s="159"/>
      <c r="F692" s="159"/>
      <c r="G692" s="159"/>
      <c r="H692" s="159"/>
      <c r="I692" s="159"/>
      <c r="J692" s="159"/>
      <c r="K692" s="159"/>
      <c r="L692" s="159"/>
      <c r="M692" s="159"/>
      <c r="N692" s="159"/>
      <c r="O692" s="159"/>
      <c r="P692" s="159"/>
      <c r="Q692" s="159"/>
    </row>
    <row r="693" spans="5:17" ht="12.75">
      <c r="E693" s="159"/>
      <c r="F693" s="159"/>
      <c r="G693" s="159"/>
      <c r="H693" s="159"/>
      <c r="I693" s="159"/>
      <c r="J693" s="159"/>
      <c r="K693" s="159"/>
      <c r="L693" s="159"/>
      <c r="M693" s="159"/>
      <c r="N693" s="159"/>
      <c r="O693" s="159"/>
      <c r="P693" s="159"/>
      <c r="Q693" s="159"/>
    </row>
    <row r="694" spans="5:17" ht="12.75">
      <c r="E694" s="159"/>
      <c r="F694" s="159"/>
      <c r="G694" s="159"/>
      <c r="H694" s="159"/>
      <c r="I694" s="159"/>
      <c r="J694" s="159"/>
      <c r="K694" s="159"/>
      <c r="L694" s="159"/>
      <c r="M694" s="159"/>
      <c r="N694" s="159"/>
      <c r="O694" s="159"/>
      <c r="P694" s="159"/>
      <c r="Q694" s="159"/>
    </row>
    <row r="695" spans="5:17" ht="12.75">
      <c r="E695" s="159"/>
      <c r="F695" s="159"/>
      <c r="G695" s="159"/>
      <c r="H695" s="159"/>
      <c r="I695" s="159"/>
      <c r="J695" s="159"/>
      <c r="K695" s="159"/>
      <c r="L695" s="159"/>
      <c r="M695" s="159"/>
      <c r="N695" s="159"/>
      <c r="O695" s="159"/>
      <c r="P695" s="159"/>
      <c r="Q695" s="159"/>
    </row>
    <row r="696" spans="5:17" ht="12.75">
      <c r="E696" s="159"/>
      <c r="F696" s="159"/>
      <c r="G696" s="159"/>
      <c r="H696" s="159"/>
      <c r="I696" s="159"/>
      <c r="J696" s="159"/>
      <c r="K696" s="159"/>
      <c r="L696" s="159"/>
      <c r="M696" s="159"/>
      <c r="N696" s="159"/>
      <c r="O696" s="159"/>
      <c r="P696" s="159"/>
      <c r="Q696" s="159"/>
    </row>
    <row r="697" spans="5:17" ht="12.75">
      <c r="E697" s="159"/>
      <c r="F697" s="159"/>
      <c r="G697" s="159"/>
      <c r="H697" s="159"/>
      <c r="I697" s="159"/>
      <c r="J697" s="159"/>
      <c r="K697" s="159"/>
      <c r="L697" s="159"/>
      <c r="M697" s="159"/>
      <c r="N697" s="159"/>
      <c r="O697" s="159"/>
      <c r="P697" s="159"/>
      <c r="Q697" s="159"/>
    </row>
    <row r="698" spans="5:17" ht="12.75">
      <c r="E698" s="159"/>
      <c r="F698" s="159"/>
      <c r="G698" s="159"/>
      <c r="H698" s="159"/>
      <c r="I698" s="159"/>
      <c r="J698" s="159"/>
      <c r="K698" s="159"/>
      <c r="L698" s="159"/>
      <c r="M698" s="159"/>
      <c r="N698" s="159"/>
      <c r="O698" s="159"/>
      <c r="P698" s="159"/>
      <c r="Q698" s="159"/>
    </row>
    <row r="699" spans="5:17" ht="12.75">
      <c r="E699" s="159"/>
      <c r="F699" s="159"/>
      <c r="G699" s="159"/>
      <c r="H699" s="159"/>
      <c r="I699" s="159"/>
      <c r="J699" s="159"/>
      <c r="K699" s="159"/>
      <c r="L699" s="159"/>
      <c r="M699" s="159"/>
      <c r="N699" s="159"/>
      <c r="O699" s="159"/>
      <c r="P699" s="159"/>
      <c r="Q699" s="159"/>
    </row>
    <row r="700" spans="5:17" ht="12.75">
      <c r="E700" s="159"/>
      <c r="F700" s="159"/>
      <c r="G700" s="159"/>
      <c r="H700" s="159"/>
      <c r="I700" s="159"/>
      <c r="J700" s="159"/>
      <c r="K700" s="159"/>
      <c r="L700" s="159"/>
      <c r="M700" s="159"/>
      <c r="N700" s="159"/>
      <c r="O700" s="159"/>
      <c r="P700" s="159"/>
      <c r="Q700" s="159"/>
    </row>
    <row r="701" spans="5:17" ht="12.75">
      <c r="E701" s="159"/>
      <c r="F701" s="159"/>
      <c r="G701" s="159"/>
      <c r="H701" s="159"/>
      <c r="I701" s="159"/>
      <c r="J701" s="159"/>
      <c r="K701" s="159"/>
      <c r="L701" s="159"/>
      <c r="M701" s="159"/>
      <c r="N701" s="159"/>
      <c r="O701" s="159"/>
      <c r="P701" s="159"/>
      <c r="Q701" s="159"/>
    </row>
    <row r="702" spans="5:17" ht="12.75">
      <c r="E702" s="159"/>
      <c r="F702" s="159"/>
      <c r="G702" s="159"/>
      <c r="H702" s="159"/>
      <c r="I702" s="159"/>
      <c r="J702" s="159"/>
      <c r="K702" s="159"/>
      <c r="L702" s="159"/>
      <c r="M702" s="159"/>
      <c r="N702" s="159"/>
      <c r="O702" s="159"/>
      <c r="P702" s="159"/>
      <c r="Q702" s="159"/>
    </row>
    <row r="703" spans="5:17" ht="12.75">
      <c r="E703" s="159"/>
      <c r="F703" s="159"/>
      <c r="G703" s="159"/>
      <c r="H703" s="159"/>
      <c r="I703" s="159"/>
      <c r="J703" s="159"/>
      <c r="K703" s="159"/>
      <c r="L703" s="159"/>
      <c r="M703" s="159"/>
      <c r="N703" s="159"/>
      <c r="O703" s="159"/>
      <c r="P703" s="159"/>
      <c r="Q703" s="159"/>
    </row>
    <row r="704" spans="5:17" ht="12.75">
      <c r="E704" s="159"/>
      <c r="F704" s="159"/>
      <c r="G704" s="159"/>
      <c r="H704" s="159"/>
      <c r="I704" s="159"/>
      <c r="J704" s="159"/>
      <c r="K704" s="159"/>
      <c r="L704" s="159"/>
      <c r="M704" s="159"/>
      <c r="N704" s="159"/>
      <c r="O704" s="159"/>
      <c r="P704" s="159"/>
      <c r="Q704" s="159"/>
    </row>
    <row r="705" spans="5:17" ht="12.75">
      <c r="E705" s="159"/>
      <c r="F705" s="159"/>
      <c r="G705" s="159"/>
      <c r="H705" s="159"/>
      <c r="I705" s="159"/>
      <c r="J705" s="159"/>
      <c r="K705" s="159"/>
      <c r="L705" s="159"/>
      <c r="M705" s="159"/>
      <c r="N705" s="159"/>
      <c r="O705" s="159"/>
      <c r="P705" s="159"/>
      <c r="Q705" s="159"/>
    </row>
    <row r="706" spans="5:17" ht="12.75">
      <c r="E706" s="159"/>
      <c r="F706" s="159"/>
      <c r="G706" s="159"/>
      <c r="H706" s="159"/>
      <c r="I706" s="159"/>
      <c r="J706" s="159"/>
      <c r="K706" s="159"/>
      <c r="L706" s="159"/>
      <c r="M706" s="159"/>
      <c r="N706" s="159"/>
      <c r="O706" s="159"/>
      <c r="P706" s="159"/>
      <c r="Q706" s="159"/>
    </row>
    <row r="707" spans="5:17" ht="12.75">
      <c r="E707" s="159"/>
      <c r="F707" s="159"/>
      <c r="G707" s="159"/>
      <c r="H707" s="159"/>
      <c r="I707" s="159"/>
      <c r="J707" s="159"/>
      <c r="K707" s="159"/>
      <c r="L707" s="159"/>
      <c r="M707" s="159"/>
      <c r="N707" s="159"/>
      <c r="O707" s="159"/>
      <c r="P707" s="159"/>
      <c r="Q707" s="159"/>
    </row>
    <row r="708" spans="5:17" ht="12.75">
      <c r="E708" s="159"/>
      <c r="F708" s="159"/>
      <c r="G708" s="159"/>
      <c r="H708" s="159"/>
      <c r="I708" s="159"/>
      <c r="J708" s="159"/>
      <c r="K708" s="159"/>
      <c r="L708" s="159"/>
      <c r="M708" s="159"/>
      <c r="N708" s="159"/>
      <c r="O708" s="159"/>
      <c r="P708" s="159"/>
      <c r="Q708" s="159"/>
    </row>
    <row r="709" spans="5:17" ht="12.75">
      <c r="E709" s="159"/>
      <c r="F709" s="159"/>
      <c r="G709" s="159"/>
      <c r="H709" s="159"/>
      <c r="I709" s="159"/>
      <c r="J709" s="159"/>
      <c r="K709" s="159"/>
      <c r="L709" s="159"/>
      <c r="M709" s="159"/>
      <c r="N709" s="159"/>
      <c r="O709" s="159"/>
      <c r="P709" s="159"/>
      <c r="Q709" s="159"/>
    </row>
    <row r="710" spans="5:17" ht="12.75">
      <c r="E710" s="159"/>
      <c r="F710" s="159"/>
      <c r="G710" s="159"/>
      <c r="H710" s="159"/>
      <c r="I710" s="159"/>
      <c r="J710" s="159"/>
      <c r="K710" s="159"/>
      <c r="L710" s="159"/>
      <c r="M710" s="159"/>
      <c r="N710" s="159"/>
      <c r="O710" s="159"/>
      <c r="P710" s="159"/>
      <c r="Q710" s="159"/>
    </row>
    <row r="711" spans="5:17" ht="12.75">
      <c r="E711" s="159"/>
      <c r="F711" s="159"/>
      <c r="G711" s="159"/>
      <c r="H711" s="159"/>
      <c r="I711" s="159"/>
      <c r="J711" s="159"/>
      <c r="K711" s="159"/>
      <c r="L711" s="159"/>
      <c r="M711" s="159"/>
      <c r="N711" s="159"/>
      <c r="O711" s="159"/>
      <c r="P711" s="159"/>
      <c r="Q711" s="159"/>
    </row>
    <row r="712" spans="5:17" ht="12.75">
      <c r="E712" s="159"/>
      <c r="F712" s="159"/>
      <c r="G712" s="159"/>
      <c r="H712" s="159"/>
      <c r="I712" s="159"/>
      <c r="J712" s="159"/>
      <c r="K712" s="159"/>
      <c r="L712" s="159"/>
      <c r="M712" s="159"/>
      <c r="N712" s="159"/>
      <c r="O712" s="159"/>
      <c r="P712" s="159"/>
      <c r="Q712" s="159"/>
    </row>
    <row r="713" spans="5:17" ht="12.75">
      <c r="E713" s="159"/>
      <c r="F713" s="159"/>
      <c r="G713" s="159"/>
      <c r="H713" s="159"/>
      <c r="I713" s="159"/>
      <c r="J713" s="159"/>
      <c r="K713" s="159"/>
      <c r="L713" s="159"/>
      <c r="M713" s="159"/>
      <c r="N713" s="159"/>
      <c r="O713" s="159"/>
      <c r="P713" s="159"/>
      <c r="Q713" s="159"/>
    </row>
    <row r="714" spans="5:17" ht="12.75">
      <c r="E714" s="159"/>
      <c r="F714" s="159"/>
      <c r="G714" s="159"/>
      <c r="H714" s="159"/>
      <c r="I714" s="159"/>
      <c r="J714" s="159"/>
      <c r="K714" s="159"/>
      <c r="L714" s="159"/>
      <c r="M714" s="159"/>
      <c r="N714" s="159"/>
      <c r="O714" s="159"/>
      <c r="P714" s="159"/>
      <c r="Q714" s="159"/>
    </row>
    <row r="715" spans="5:17" ht="12.75">
      <c r="E715" s="159"/>
      <c r="F715" s="159"/>
      <c r="G715" s="159"/>
      <c r="H715" s="159"/>
      <c r="I715" s="159"/>
      <c r="J715" s="159"/>
      <c r="K715" s="159"/>
      <c r="L715" s="159"/>
      <c r="M715" s="159"/>
      <c r="N715" s="159"/>
      <c r="O715" s="159"/>
      <c r="P715" s="159"/>
      <c r="Q715" s="159"/>
    </row>
    <row r="716" spans="5:17" ht="12.75">
      <c r="E716" s="159"/>
      <c r="F716" s="159"/>
      <c r="G716" s="159"/>
      <c r="H716" s="159"/>
      <c r="I716" s="159"/>
      <c r="J716" s="159"/>
      <c r="K716" s="159"/>
      <c r="L716" s="159"/>
      <c r="M716" s="159"/>
      <c r="N716" s="159"/>
      <c r="O716" s="159"/>
      <c r="P716" s="159"/>
      <c r="Q716" s="159"/>
    </row>
    <row r="717" spans="5:17" ht="12.75">
      <c r="E717" s="159"/>
      <c r="F717" s="159"/>
      <c r="G717" s="159"/>
      <c r="H717" s="159"/>
      <c r="I717" s="159"/>
      <c r="J717" s="159"/>
      <c r="K717" s="159"/>
      <c r="L717" s="159"/>
      <c r="M717" s="159"/>
      <c r="N717" s="159"/>
      <c r="O717" s="159"/>
      <c r="P717" s="159"/>
      <c r="Q717" s="159"/>
    </row>
    <row r="718" spans="5:17" ht="12.75">
      <c r="E718" s="159"/>
      <c r="F718" s="159"/>
      <c r="G718" s="159"/>
      <c r="H718" s="159"/>
      <c r="I718" s="159"/>
      <c r="J718" s="159"/>
      <c r="K718" s="159"/>
      <c r="L718" s="159"/>
      <c r="M718" s="159"/>
      <c r="N718" s="159"/>
      <c r="O718" s="159"/>
      <c r="P718" s="159"/>
      <c r="Q718" s="159"/>
    </row>
    <row r="719" spans="5:17" ht="12.75">
      <c r="E719" s="159"/>
      <c r="F719" s="159"/>
      <c r="G719" s="159"/>
      <c r="H719" s="159"/>
      <c r="I719" s="159"/>
      <c r="J719" s="159"/>
      <c r="K719" s="159"/>
      <c r="L719" s="159"/>
      <c r="M719" s="159"/>
      <c r="N719" s="159"/>
      <c r="O719" s="159"/>
      <c r="P719" s="159"/>
      <c r="Q719" s="159"/>
    </row>
    <row r="720" spans="5:17" ht="12.75">
      <c r="E720" s="159"/>
      <c r="F720" s="159"/>
      <c r="G720" s="159"/>
      <c r="H720" s="159"/>
      <c r="I720" s="159"/>
      <c r="J720" s="159"/>
      <c r="K720" s="159"/>
      <c r="L720" s="159"/>
      <c r="M720" s="159"/>
      <c r="N720" s="159"/>
      <c r="O720" s="159"/>
      <c r="P720" s="159"/>
      <c r="Q720" s="159"/>
    </row>
    <row r="721" spans="5:17" ht="12.75">
      <c r="E721" s="159"/>
      <c r="F721" s="159"/>
      <c r="G721" s="159"/>
      <c r="H721" s="159"/>
      <c r="I721" s="159"/>
      <c r="J721" s="159"/>
      <c r="K721" s="159"/>
      <c r="L721" s="159"/>
      <c r="M721" s="159"/>
      <c r="N721" s="159"/>
      <c r="O721" s="159"/>
      <c r="P721" s="159"/>
      <c r="Q721" s="159"/>
    </row>
    <row r="722" spans="5:17" ht="12.75">
      <c r="E722" s="159"/>
      <c r="F722" s="159"/>
      <c r="G722" s="159"/>
      <c r="H722" s="159"/>
      <c r="I722" s="159"/>
      <c r="J722" s="159"/>
      <c r="K722" s="159"/>
      <c r="L722" s="159"/>
      <c r="M722" s="159"/>
      <c r="N722" s="159"/>
      <c r="O722" s="159"/>
      <c r="P722" s="159"/>
      <c r="Q722" s="159"/>
    </row>
    <row r="723" spans="5:17" ht="12.75">
      <c r="E723" s="159"/>
      <c r="F723" s="159"/>
      <c r="G723" s="159"/>
      <c r="H723" s="159"/>
      <c r="I723" s="159"/>
      <c r="J723" s="159"/>
      <c r="K723" s="159"/>
      <c r="L723" s="159"/>
      <c r="M723" s="159"/>
      <c r="N723" s="159"/>
      <c r="O723" s="159"/>
      <c r="P723" s="159"/>
      <c r="Q723" s="159"/>
    </row>
    <row r="724" spans="5:17" ht="12.75">
      <c r="E724" s="159"/>
      <c r="F724" s="159"/>
      <c r="G724" s="159"/>
      <c r="H724" s="159"/>
      <c r="I724" s="159"/>
      <c r="J724" s="159"/>
      <c r="K724" s="159"/>
      <c r="L724" s="159"/>
      <c r="M724" s="159"/>
      <c r="N724" s="159"/>
      <c r="O724" s="159"/>
      <c r="P724" s="159"/>
      <c r="Q724" s="159"/>
    </row>
    <row r="725" spans="5:17" ht="12.75">
      <c r="E725" s="159"/>
      <c r="F725" s="159"/>
      <c r="G725" s="159"/>
      <c r="H725" s="159"/>
      <c r="I725" s="159"/>
      <c r="J725" s="159"/>
      <c r="K725" s="159"/>
      <c r="L725" s="159"/>
      <c r="M725" s="159"/>
      <c r="N725" s="159"/>
      <c r="O725" s="159"/>
      <c r="P725" s="159"/>
      <c r="Q725" s="159"/>
    </row>
    <row r="726" spans="5:17" ht="12.75">
      <c r="E726" s="159"/>
      <c r="F726" s="159"/>
      <c r="G726" s="159"/>
      <c r="H726" s="159"/>
      <c r="I726" s="159"/>
      <c r="J726" s="159"/>
      <c r="K726" s="159"/>
      <c r="L726" s="159"/>
      <c r="M726" s="159"/>
      <c r="N726" s="159"/>
      <c r="O726" s="159"/>
      <c r="P726" s="159"/>
      <c r="Q726" s="159"/>
    </row>
    <row r="727" spans="5:17" ht="12.75">
      <c r="E727" s="159"/>
      <c r="F727" s="159"/>
      <c r="G727" s="159"/>
      <c r="H727" s="159"/>
      <c r="I727" s="159"/>
      <c r="J727" s="159"/>
      <c r="K727" s="159"/>
      <c r="L727" s="159"/>
      <c r="M727" s="159"/>
      <c r="N727" s="159"/>
      <c r="O727" s="159"/>
      <c r="P727" s="159"/>
      <c r="Q727" s="159"/>
    </row>
    <row r="728" spans="5:17" ht="12.75">
      <c r="E728" s="159"/>
      <c r="F728" s="159"/>
      <c r="G728" s="159"/>
      <c r="H728" s="159"/>
      <c r="I728" s="159"/>
      <c r="J728" s="159"/>
      <c r="K728" s="159"/>
      <c r="L728" s="159"/>
      <c r="M728" s="159"/>
      <c r="N728" s="159"/>
      <c r="O728" s="159"/>
      <c r="P728" s="159"/>
      <c r="Q728" s="159"/>
    </row>
    <row r="729" spans="5:17" ht="12.75">
      <c r="E729" s="159"/>
      <c r="F729" s="159"/>
      <c r="G729" s="159"/>
      <c r="H729" s="159"/>
      <c r="I729" s="159"/>
      <c r="J729" s="159"/>
      <c r="K729" s="159"/>
      <c r="L729" s="159"/>
      <c r="M729" s="159"/>
      <c r="N729" s="159"/>
      <c r="O729" s="159"/>
      <c r="P729" s="159"/>
      <c r="Q729" s="159"/>
    </row>
    <row r="730" spans="5:17" ht="12.75">
      <c r="E730" s="159"/>
      <c r="F730" s="159"/>
      <c r="G730" s="159"/>
      <c r="H730" s="159"/>
      <c r="I730" s="159"/>
      <c r="J730" s="159"/>
      <c r="K730" s="159"/>
      <c r="L730" s="159"/>
      <c r="M730" s="159"/>
      <c r="N730" s="159"/>
      <c r="O730" s="159"/>
      <c r="P730" s="159"/>
      <c r="Q730" s="159"/>
    </row>
    <row r="731" spans="5:17" ht="12.75">
      <c r="E731" s="159"/>
      <c r="F731" s="159"/>
      <c r="G731" s="159"/>
      <c r="H731" s="159"/>
      <c r="I731" s="159"/>
      <c r="J731" s="159"/>
      <c r="K731" s="159"/>
      <c r="L731" s="159"/>
      <c r="M731" s="159"/>
      <c r="N731" s="159"/>
      <c r="O731" s="159"/>
      <c r="P731" s="159"/>
      <c r="Q731" s="159"/>
    </row>
    <row r="732" spans="5:17" ht="12.75">
      <c r="E732" s="159"/>
      <c r="F732" s="159"/>
      <c r="G732" s="159"/>
      <c r="H732" s="159"/>
      <c r="I732" s="159"/>
      <c r="J732" s="159"/>
      <c r="K732" s="159"/>
      <c r="L732" s="159"/>
      <c r="M732" s="159"/>
      <c r="N732" s="159"/>
      <c r="O732" s="159"/>
      <c r="P732" s="159"/>
      <c r="Q732" s="159"/>
    </row>
    <row r="733" spans="5:17" ht="12.75">
      <c r="E733" s="159"/>
      <c r="F733" s="159"/>
      <c r="G733" s="159"/>
      <c r="H733" s="159"/>
      <c r="I733" s="159"/>
      <c r="J733" s="159"/>
      <c r="K733" s="159"/>
      <c r="L733" s="159"/>
      <c r="M733" s="159"/>
      <c r="N733" s="159"/>
      <c r="O733" s="159"/>
      <c r="P733" s="159"/>
      <c r="Q733" s="159"/>
    </row>
    <row r="734" spans="5:17" ht="12.75">
      <c r="E734" s="159"/>
      <c r="F734" s="159"/>
      <c r="G734" s="159"/>
      <c r="H734" s="159"/>
      <c r="I734" s="159"/>
      <c r="J734" s="159"/>
      <c r="K734" s="159"/>
      <c r="L734" s="159"/>
      <c r="M734" s="159"/>
      <c r="N734" s="159"/>
      <c r="O734" s="159"/>
      <c r="P734" s="159"/>
      <c r="Q734" s="159"/>
    </row>
    <row r="735" spans="5:17" ht="12.75">
      <c r="E735" s="159"/>
      <c r="F735" s="159"/>
      <c r="G735" s="159"/>
      <c r="H735" s="159"/>
      <c r="I735" s="159"/>
      <c r="J735" s="159"/>
      <c r="K735" s="159"/>
      <c r="L735" s="159"/>
      <c r="M735" s="159"/>
      <c r="N735" s="159"/>
      <c r="O735" s="159"/>
      <c r="P735" s="159"/>
      <c r="Q735" s="159"/>
    </row>
    <row r="736" spans="5:17" ht="12.75">
      <c r="E736" s="159"/>
      <c r="F736" s="159"/>
      <c r="G736" s="159"/>
      <c r="H736" s="159"/>
      <c r="I736" s="159"/>
      <c r="J736" s="159"/>
      <c r="K736" s="159"/>
      <c r="L736" s="159"/>
      <c r="M736" s="159"/>
      <c r="N736" s="159"/>
      <c r="O736" s="159"/>
      <c r="P736" s="159"/>
      <c r="Q736" s="159"/>
    </row>
    <row r="737" spans="5:17" ht="12.75">
      <c r="E737" s="159"/>
      <c r="F737" s="159"/>
      <c r="G737" s="159"/>
      <c r="H737" s="159"/>
      <c r="I737" s="159"/>
      <c r="J737" s="159"/>
      <c r="K737" s="159"/>
      <c r="L737" s="159"/>
      <c r="M737" s="159"/>
      <c r="N737" s="159"/>
      <c r="O737" s="159"/>
      <c r="P737" s="159"/>
      <c r="Q737" s="159"/>
    </row>
    <row r="738" spans="5:17" ht="12.75">
      <c r="E738" s="159"/>
      <c r="F738" s="159"/>
      <c r="G738" s="159"/>
      <c r="H738" s="159"/>
      <c r="I738" s="159"/>
      <c r="J738" s="159"/>
      <c r="K738" s="159"/>
      <c r="L738" s="159"/>
      <c r="M738" s="159"/>
      <c r="N738" s="159"/>
      <c r="O738" s="159"/>
      <c r="P738" s="159"/>
      <c r="Q738" s="159"/>
    </row>
    <row r="739" spans="5:17" ht="12.75">
      <c r="E739" s="159"/>
      <c r="F739" s="159"/>
      <c r="G739" s="159"/>
      <c r="H739" s="159"/>
      <c r="I739" s="159"/>
      <c r="J739" s="159"/>
      <c r="K739" s="159"/>
      <c r="L739" s="159"/>
      <c r="M739" s="159"/>
      <c r="N739" s="159"/>
      <c r="O739" s="159"/>
      <c r="P739" s="159"/>
      <c r="Q739" s="159"/>
    </row>
    <row r="740" spans="5:17" ht="12.75">
      <c r="E740" s="159"/>
      <c r="F740" s="159"/>
      <c r="G740" s="159"/>
      <c r="H740" s="159"/>
      <c r="I740" s="159"/>
      <c r="J740" s="159"/>
      <c r="K740" s="159"/>
      <c r="L740" s="159"/>
      <c r="M740" s="159"/>
      <c r="N740" s="159"/>
      <c r="O740" s="159"/>
      <c r="P740" s="159"/>
      <c r="Q740" s="159"/>
    </row>
    <row r="741" spans="5:17" ht="12.75">
      <c r="E741" s="159"/>
      <c r="F741" s="159"/>
      <c r="G741" s="159"/>
      <c r="H741" s="159"/>
      <c r="I741" s="159"/>
      <c r="J741" s="159"/>
      <c r="K741" s="159"/>
      <c r="L741" s="159"/>
      <c r="M741" s="159"/>
      <c r="N741" s="159"/>
      <c r="O741" s="159"/>
      <c r="P741" s="159"/>
      <c r="Q741" s="159"/>
    </row>
    <row r="742" spans="5:17" ht="12.75">
      <c r="E742" s="159"/>
      <c r="F742" s="159"/>
      <c r="G742" s="159"/>
      <c r="H742" s="159"/>
      <c r="I742" s="159"/>
      <c r="J742" s="159"/>
      <c r="K742" s="159"/>
      <c r="L742" s="159"/>
      <c r="M742" s="159"/>
      <c r="N742" s="159"/>
      <c r="O742" s="159"/>
      <c r="P742" s="159"/>
      <c r="Q742" s="159"/>
    </row>
    <row r="743" spans="5:17" ht="12.75">
      <c r="E743" s="159"/>
      <c r="F743" s="159"/>
      <c r="G743" s="159"/>
      <c r="H743" s="159"/>
      <c r="I743" s="159"/>
      <c r="J743" s="159"/>
      <c r="K743" s="159"/>
      <c r="L743" s="159"/>
      <c r="M743" s="159"/>
      <c r="N743" s="159"/>
      <c r="O743" s="159"/>
      <c r="P743" s="159"/>
      <c r="Q743" s="159"/>
    </row>
    <row r="744" spans="5:17" ht="12.75">
      <c r="E744" s="159"/>
      <c r="F744" s="159"/>
      <c r="G744" s="159"/>
      <c r="H744" s="159"/>
      <c r="I744" s="159"/>
      <c r="J744" s="159"/>
      <c r="K744" s="159"/>
      <c r="L744" s="159"/>
      <c r="M744" s="159"/>
      <c r="N744" s="159"/>
      <c r="O744" s="159"/>
      <c r="P744" s="159"/>
      <c r="Q744" s="159"/>
    </row>
    <row r="745" spans="5:17" ht="12.75">
      <c r="E745" s="159"/>
      <c r="F745" s="159"/>
      <c r="G745" s="159"/>
      <c r="H745" s="159"/>
      <c r="I745" s="159"/>
      <c r="J745" s="159"/>
      <c r="K745" s="159"/>
      <c r="L745" s="159"/>
      <c r="M745" s="159"/>
      <c r="N745" s="159"/>
      <c r="O745" s="159"/>
      <c r="P745" s="159"/>
      <c r="Q745" s="159"/>
    </row>
    <row r="746" spans="5:17" ht="12.75">
      <c r="E746" s="159"/>
      <c r="F746" s="159"/>
      <c r="G746" s="159"/>
      <c r="H746" s="159"/>
      <c r="I746" s="159"/>
      <c r="J746" s="159"/>
      <c r="K746" s="159"/>
      <c r="L746" s="159"/>
      <c r="M746" s="159"/>
      <c r="N746" s="159"/>
      <c r="O746" s="159"/>
      <c r="P746" s="159"/>
      <c r="Q746" s="159"/>
    </row>
    <row r="747" spans="5:17" ht="12.75">
      <c r="E747" s="159"/>
      <c r="F747" s="159"/>
      <c r="G747" s="159"/>
      <c r="H747" s="159"/>
      <c r="I747" s="159"/>
      <c r="J747" s="159"/>
      <c r="K747" s="159"/>
      <c r="L747" s="159"/>
      <c r="M747" s="159"/>
      <c r="N747" s="159"/>
      <c r="O747" s="159"/>
      <c r="P747" s="159"/>
      <c r="Q747" s="159"/>
    </row>
    <row r="748" spans="5:17" ht="12.75">
      <c r="E748" s="159"/>
      <c r="F748" s="159"/>
      <c r="G748" s="159"/>
      <c r="H748" s="159"/>
      <c r="I748" s="159"/>
      <c r="J748" s="159"/>
      <c r="K748" s="159"/>
      <c r="L748" s="159"/>
      <c r="M748" s="159"/>
      <c r="N748" s="159"/>
      <c r="O748" s="159"/>
      <c r="P748" s="159"/>
      <c r="Q748" s="159"/>
    </row>
    <row r="749" spans="5:17" ht="12.75">
      <c r="E749" s="159"/>
      <c r="F749" s="159"/>
      <c r="G749" s="159"/>
      <c r="H749" s="159"/>
      <c r="I749" s="159"/>
      <c r="J749" s="159"/>
      <c r="K749" s="159"/>
      <c r="L749" s="159"/>
      <c r="M749" s="159"/>
      <c r="N749" s="159"/>
      <c r="O749" s="159"/>
      <c r="P749" s="159"/>
      <c r="Q749" s="159"/>
    </row>
    <row r="750" spans="5:17" ht="12.75">
      <c r="E750" s="159"/>
      <c r="F750" s="159"/>
      <c r="G750" s="159"/>
      <c r="H750" s="159"/>
      <c r="I750" s="159"/>
      <c r="J750" s="159"/>
      <c r="K750" s="159"/>
      <c r="L750" s="159"/>
      <c r="M750" s="159"/>
      <c r="N750" s="159"/>
      <c r="O750" s="159"/>
      <c r="P750" s="159"/>
      <c r="Q750" s="159"/>
    </row>
    <row r="751" spans="5:17" ht="12.75">
      <c r="E751" s="159"/>
      <c r="F751" s="159"/>
      <c r="G751" s="159"/>
      <c r="H751" s="159"/>
      <c r="I751" s="159"/>
      <c r="J751" s="159"/>
      <c r="K751" s="159"/>
      <c r="L751" s="159"/>
      <c r="M751" s="159"/>
      <c r="N751" s="159"/>
      <c r="O751" s="159"/>
      <c r="P751" s="159"/>
      <c r="Q751" s="159"/>
    </row>
    <row r="752" spans="5:17" ht="12.75">
      <c r="E752" s="159"/>
      <c r="F752" s="159"/>
      <c r="G752" s="159"/>
      <c r="H752" s="159"/>
      <c r="I752" s="159"/>
      <c r="J752" s="159"/>
      <c r="K752" s="159"/>
      <c r="L752" s="159"/>
      <c r="M752" s="159"/>
      <c r="N752" s="159"/>
      <c r="O752" s="159"/>
      <c r="P752" s="159"/>
      <c r="Q752" s="159"/>
    </row>
    <row r="753" spans="5:17" ht="12.75">
      <c r="E753" s="159"/>
      <c r="F753" s="159"/>
      <c r="G753" s="159"/>
      <c r="H753" s="159"/>
      <c r="I753" s="159"/>
      <c r="J753" s="159"/>
      <c r="K753" s="159"/>
      <c r="L753" s="159"/>
      <c r="M753" s="159"/>
      <c r="N753" s="159"/>
      <c r="O753" s="159"/>
      <c r="P753" s="159"/>
      <c r="Q753" s="159"/>
    </row>
    <row r="754" spans="5:17" ht="12.75">
      <c r="E754" s="159"/>
      <c r="F754" s="159"/>
      <c r="G754" s="159"/>
      <c r="H754" s="159"/>
      <c r="I754" s="159"/>
      <c r="J754" s="159"/>
      <c r="K754" s="159"/>
      <c r="L754" s="159"/>
      <c r="M754" s="159"/>
      <c r="N754" s="159"/>
      <c r="O754" s="159"/>
      <c r="P754" s="159"/>
      <c r="Q754" s="159"/>
    </row>
    <row r="755" spans="5:17" ht="12.75">
      <c r="E755" s="159"/>
      <c r="F755" s="159"/>
      <c r="G755" s="159"/>
      <c r="H755" s="159"/>
      <c r="I755" s="159"/>
      <c r="J755" s="159"/>
      <c r="K755" s="159"/>
      <c r="L755" s="159"/>
      <c r="M755" s="159"/>
      <c r="N755" s="159"/>
      <c r="O755" s="159"/>
      <c r="P755" s="159"/>
      <c r="Q755" s="159"/>
    </row>
    <row r="756" spans="5:17" ht="12.75">
      <c r="E756" s="159"/>
      <c r="F756" s="159"/>
      <c r="G756" s="159"/>
      <c r="H756" s="159"/>
      <c r="I756" s="159"/>
      <c r="J756" s="159"/>
      <c r="K756" s="159"/>
      <c r="L756" s="159"/>
      <c r="M756" s="159"/>
      <c r="N756" s="159"/>
      <c r="O756" s="159"/>
      <c r="P756" s="159"/>
      <c r="Q756" s="159"/>
    </row>
    <row r="757" spans="5:17" ht="12.75">
      <c r="E757" s="159"/>
      <c r="F757" s="159"/>
      <c r="G757" s="159"/>
      <c r="H757" s="159"/>
      <c r="I757" s="159"/>
      <c r="J757" s="159"/>
      <c r="K757" s="159"/>
      <c r="L757" s="159"/>
      <c r="M757" s="159"/>
      <c r="N757" s="159"/>
      <c r="O757" s="159"/>
      <c r="P757" s="159"/>
      <c r="Q757" s="159"/>
    </row>
    <row r="758" spans="5:17" ht="12.75">
      <c r="E758" s="159"/>
      <c r="F758" s="159"/>
      <c r="G758" s="159"/>
      <c r="H758" s="159"/>
      <c r="I758" s="159"/>
      <c r="J758" s="159"/>
      <c r="K758" s="159"/>
      <c r="L758" s="159"/>
      <c r="M758" s="159"/>
      <c r="N758" s="159"/>
      <c r="O758" s="159"/>
      <c r="P758" s="159"/>
      <c r="Q758" s="159"/>
    </row>
    <row r="759" spans="5:17" ht="12.75">
      <c r="E759" s="159"/>
      <c r="F759" s="159"/>
      <c r="G759" s="159"/>
      <c r="H759" s="159"/>
      <c r="I759" s="159"/>
      <c r="J759" s="159"/>
      <c r="K759" s="159"/>
      <c r="L759" s="159"/>
      <c r="M759" s="159"/>
      <c r="N759" s="159"/>
      <c r="O759" s="159"/>
      <c r="P759" s="159"/>
      <c r="Q759" s="159"/>
    </row>
    <row r="760" spans="5:17" ht="12.75">
      <c r="E760" s="159"/>
      <c r="F760" s="159"/>
      <c r="G760" s="159"/>
      <c r="H760" s="159"/>
      <c r="I760" s="159"/>
      <c r="J760" s="159"/>
      <c r="K760" s="159"/>
      <c r="L760" s="159"/>
      <c r="M760" s="159"/>
      <c r="N760" s="159"/>
      <c r="O760" s="159"/>
      <c r="P760" s="159"/>
      <c r="Q760" s="159"/>
    </row>
    <row r="761" spans="5:17" ht="12.75">
      <c r="E761" s="159"/>
      <c r="F761" s="159"/>
      <c r="G761" s="159"/>
      <c r="H761" s="159"/>
      <c r="I761" s="159"/>
      <c r="J761" s="159"/>
      <c r="K761" s="159"/>
      <c r="L761" s="159"/>
      <c r="M761" s="159"/>
      <c r="N761" s="159"/>
      <c r="O761" s="159"/>
      <c r="P761" s="159"/>
      <c r="Q761" s="159"/>
    </row>
    <row r="762" spans="5:17" ht="12.75">
      <c r="E762" s="159"/>
      <c r="F762" s="159"/>
      <c r="G762" s="159"/>
      <c r="H762" s="159"/>
      <c r="I762" s="159"/>
      <c r="J762" s="159"/>
      <c r="K762" s="159"/>
      <c r="L762" s="159"/>
      <c r="M762" s="159"/>
      <c r="N762" s="159"/>
      <c r="O762" s="159"/>
      <c r="P762" s="159"/>
      <c r="Q762" s="159"/>
    </row>
    <row r="763" spans="5:17" ht="12.75">
      <c r="E763" s="159"/>
      <c r="F763" s="159"/>
      <c r="G763" s="159"/>
      <c r="H763" s="159"/>
      <c r="I763" s="159"/>
      <c r="J763" s="159"/>
      <c r="K763" s="159"/>
      <c r="L763" s="159"/>
      <c r="M763" s="159"/>
      <c r="N763" s="159"/>
      <c r="O763" s="159"/>
      <c r="P763" s="159"/>
      <c r="Q763" s="159"/>
    </row>
    <row r="764" spans="5:17" ht="12.75">
      <c r="E764" s="159"/>
      <c r="F764" s="159"/>
      <c r="G764" s="159"/>
      <c r="H764" s="159"/>
      <c r="I764" s="159"/>
      <c r="J764" s="159"/>
      <c r="K764" s="159"/>
      <c r="L764" s="159"/>
      <c r="M764" s="159"/>
      <c r="N764" s="159"/>
      <c r="O764" s="159"/>
      <c r="P764" s="159"/>
      <c r="Q764" s="159"/>
    </row>
    <row r="765" spans="5:17" ht="12.75">
      <c r="E765" s="159"/>
      <c r="F765" s="159"/>
      <c r="G765" s="159"/>
      <c r="H765" s="159"/>
      <c r="I765" s="159"/>
      <c r="J765" s="159"/>
      <c r="K765" s="159"/>
      <c r="L765" s="159"/>
      <c r="M765" s="159"/>
      <c r="N765" s="159"/>
      <c r="O765" s="159"/>
      <c r="P765" s="159"/>
      <c r="Q765" s="159"/>
    </row>
    <row r="766" spans="5:17" ht="12.75">
      <c r="E766" s="159"/>
      <c r="F766" s="159"/>
      <c r="G766" s="159"/>
      <c r="H766" s="159"/>
      <c r="I766" s="159"/>
      <c r="J766" s="159"/>
      <c r="K766" s="159"/>
      <c r="L766" s="159"/>
      <c r="M766" s="159"/>
      <c r="N766" s="159"/>
      <c r="O766" s="159"/>
      <c r="P766" s="159"/>
      <c r="Q766" s="159"/>
    </row>
    <row r="767" spans="5:17" ht="12.75">
      <c r="E767" s="159"/>
      <c r="F767" s="159"/>
      <c r="G767" s="159"/>
      <c r="H767" s="159"/>
      <c r="I767" s="159"/>
      <c r="J767" s="159"/>
      <c r="K767" s="159"/>
      <c r="L767" s="159"/>
      <c r="M767" s="159"/>
      <c r="N767" s="159"/>
      <c r="O767" s="159"/>
      <c r="P767" s="159"/>
      <c r="Q767" s="159"/>
    </row>
    <row r="768" spans="5:17" ht="12.75">
      <c r="E768" s="159"/>
      <c r="F768" s="159"/>
      <c r="G768" s="159"/>
      <c r="H768" s="159"/>
      <c r="I768" s="159"/>
      <c r="J768" s="159"/>
      <c r="K768" s="159"/>
      <c r="L768" s="159"/>
      <c r="M768" s="159"/>
      <c r="N768" s="159"/>
      <c r="O768" s="159"/>
      <c r="P768" s="159"/>
      <c r="Q768" s="159"/>
    </row>
    <row r="769" spans="5:17" ht="12.75">
      <c r="E769" s="159"/>
      <c r="F769" s="159"/>
      <c r="G769" s="159"/>
      <c r="H769" s="159"/>
      <c r="I769" s="159"/>
      <c r="J769" s="159"/>
      <c r="K769" s="159"/>
      <c r="L769" s="159"/>
      <c r="M769" s="159"/>
      <c r="N769" s="159"/>
      <c r="O769" s="159"/>
      <c r="P769" s="159"/>
      <c r="Q769" s="159"/>
    </row>
    <row r="770" spans="5:17" ht="12.75">
      <c r="E770" s="159"/>
      <c r="F770" s="159"/>
      <c r="G770" s="159"/>
      <c r="H770" s="159"/>
      <c r="I770" s="159"/>
      <c r="J770" s="159"/>
      <c r="K770" s="159"/>
      <c r="L770" s="159"/>
      <c r="M770" s="159"/>
      <c r="N770" s="159"/>
      <c r="O770" s="159"/>
      <c r="P770" s="159"/>
      <c r="Q770" s="159"/>
    </row>
    <row r="771" spans="5:17" ht="12.75">
      <c r="E771" s="159"/>
      <c r="F771" s="159"/>
      <c r="G771" s="159"/>
      <c r="H771" s="159"/>
      <c r="I771" s="159"/>
      <c r="J771" s="159"/>
      <c r="K771" s="159"/>
      <c r="L771" s="159"/>
      <c r="M771" s="159"/>
      <c r="N771" s="159"/>
      <c r="O771" s="159"/>
      <c r="P771" s="159"/>
      <c r="Q771" s="159"/>
    </row>
    <row r="772" spans="5:17" ht="12.75">
      <c r="E772" s="159"/>
      <c r="F772" s="159"/>
      <c r="G772" s="159"/>
      <c r="H772" s="159"/>
      <c r="I772" s="159"/>
      <c r="J772" s="159"/>
      <c r="K772" s="159"/>
      <c r="L772" s="159"/>
      <c r="M772" s="159"/>
      <c r="N772" s="159"/>
      <c r="O772" s="159"/>
      <c r="P772" s="159"/>
      <c r="Q772" s="159"/>
    </row>
    <row r="773" spans="5:17" ht="12.75">
      <c r="E773" s="159"/>
      <c r="F773" s="159"/>
      <c r="G773" s="159"/>
      <c r="H773" s="159"/>
      <c r="I773" s="159"/>
      <c r="J773" s="159"/>
      <c r="K773" s="159"/>
      <c r="L773" s="159"/>
      <c r="M773" s="159"/>
      <c r="N773" s="159"/>
      <c r="O773" s="159"/>
      <c r="P773" s="159"/>
      <c r="Q773" s="159"/>
    </row>
    <row r="774" spans="5:17" ht="12.75">
      <c r="E774" s="159"/>
      <c r="F774" s="159"/>
      <c r="G774" s="159"/>
      <c r="H774" s="159"/>
      <c r="I774" s="159"/>
      <c r="J774" s="159"/>
      <c r="K774" s="159"/>
      <c r="L774" s="159"/>
      <c r="M774" s="159"/>
      <c r="N774" s="159"/>
      <c r="O774" s="159"/>
      <c r="P774" s="159"/>
      <c r="Q774" s="159"/>
    </row>
    <row r="775" spans="5:17" ht="12.75">
      <c r="E775" s="159"/>
      <c r="F775" s="159"/>
      <c r="G775" s="159"/>
      <c r="H775" s="159"/>
      <c r="I775" s="159"/>
      <c r="J775" s="159"/>
      <c r="K775" s="159"/>
      <c r="L775" s="159"/>
      <c r="M775" s="159"/>
      <c r="N775" s="159"/>
      <c r="O775" s="159"/>
      <c r="P775" s="159"/>
      <c r="Q775" s="159"/>
    </row>
    <row r="776" spans="5:17" ht="12.75">
      <c r="E776" s="159"/>
      <c r="F776" s="159"/>
      <c r="G776" s="159"/>
      <c r="H776" s="159"/>
      <c r="I776" s="159"/>
      <c r="J776" s="159"/>
      <c r="K776" s="159"/>
      <c r="L776" s="159"/>
      <c r="M776" s="159"/>
      <c r="N776" s="159"/>
      <c r="O776" s="159"/>
      <c r="P776" s="159"/>
      <c r="Q776" s="159"/>
    </row>
    <row r="777" spans="5:17" ht="12.75">
      <c r="E777" s="159"/>
      <c r="F777" s="159"/>
      <c r="G777" s="159"/>
      <c r="H777" s="159"/>
      <c r="I777" s="159"/>
      <c r="J777" s="159"/>
      <c r="K777" s="159"/>
      <c r="L777" s="159"/>
      <c r="M777" s="159"/>
      <c r="N777" s="159"/>
      <c r="O777" s="159"/>
      <c r="P777" s="159"/>
      <c r="Q777" s="159"/>
    </row>
    <row r="778" spans="5:17" ht="12.75">
      <c r="E778" s="159"/>
      <c r="F778" s="159"/>
      <c r="G778" s="159"/>
      <c r="H778" s="159"/>
      <c r="I778" s="159"/>
      <c r="J778" s="159"/>
      <c r="K778" s="159"/>
      <c r="L778" s="159"/>
      <c r="M778" s="159"/>
      <c r="N778" s="159"/>
      <c r="O778" s="159"/>
      <c r="P778" s="159"/>
      <c r="Q778" s="159"/>
    </row>
    <row r="779" spans="5:17" ht="12.75">
      <c r="E779" s="159"/>
      <c r="F779" s="159"/>
      <c r="G779" s="159"/>
      <c r="H779" s="159"/>
      <c r="I779" s="159"/>
      <c r="J779" s="159"/>
      <c r="K779" s="159"/>
      <c r="L779" s="159"/>
      <c r="M779" s="159"/>
      <c r="N779" s="159"/>
      <c r="O779" s="159"/>
      <c r="P779" s="159"/>
      <c r="Q779" s="159"/>
    </row>
    <row r="780" spans="5:17" ht="12.75">
      <c r="E780" s="159"/>
      <c r="F780" s="159"/>
      <c r="G780" s="159"/>
      <c r="H780" s="159"/>
      <c r="I780" s="159"/>
      <c r="J780" s="159"/>
      <c r="K780" s="159"/>
      <c r="L780" s="159"/>
      <c r="M780" s="159"/>
      <c r="N780" s="159"/>
      <c r="O780" s="159"/>
      <c r="P780" s="159"/>
      <c r="Q780" s="159"/>
    </row>
    <row r="781" spans="5:17" ht="12.75">
      <c r="E781" s="159"/>
      <c r="F781" s="159"/>
      <c r="G781" s="159"/>
      <c r="H781" s="159"/>
      <c r="I781" s="159"/>
      <c r="J781" s="159"/>
      <c r="K781" s="159"/>
      <c r="L781" s="159"/>
      <c r="M781" s="159"/>
      <c r="N781" s="159"/>
      <c r="O781" s="159"/>
      <c r="P781" s="159"/>
      <c r="Q781" s="159"/>
    </row>
    <row r="782" spans="5:17" ht="12.75">
      <c r="E782" s="159"/>
      <c r="F782" s="159"/>
      <c r="G782" s="159"/>
      <c r="H782" s="159"/>
      <c r="I782" s="159"/>
      <c r="J782" s="159"/>
      <c r="K782" s="159"/>
      <c r="L782" s="159"/>
      <c r="M782" s="159"/>
      <c r="N782" s="159"/>
      <c r="O782" s="159"/>
      <c r="P782" s="159"/>
      <c r="Q782" s="159"/>
    </row>
    <row r="783" spans="5:17" ht="12.75">
      <c r="E783" s="159"/>
      <c r="F783" s="159"/>
      <c r="G783" s="159"/>
      <c r="H783" s="159"/>
      <c r="I783" s="159"/>
      <c r="J783" s="159"/>
      <c r="K783" s="159"/>
      <c r="L783" s="159"/>
      <c r="M783" s="159"/>
      <c r="N783" s="159"/>
      <c r="O783" s="159"/>
      <c r="P783" s="159"/>
      <c r="Q783" s="159"/>
    </row>
    <row r="784" spans="5:17" ht="12.75">
      <c r="E784" s="159"/>
      <c r="F784" s="159"/>
      <c r="G784" s="159"/>
      <c r="H784" s="159"/>
      <c r="I784" s="159"/>
      <c r="J784" s="159"/>
      <c r="K784" s="159"/>
      <c r="L784" s="159"/>
      <c r="M784" s="159"/>
      <c r="N784" s="159"/>
      <c r="O784" s="159"/>
      <c r="P784" s="159"/>
      <c r="Q784" s="159"/>
    </row>
    <row r="785" spans="5:17" ht="12.75">
      <c r="E785" s="159"/>
      <c r="F785" s="159"/>
      <c r="G785" s="159"/>
      <c r="H785" s="159"/>
      <c r="I785" s="159"/>
      <c r="J785" s="159"/>
      <c r="K785" s="159"/>
      <c r="L785" s="159"/>
      <c r="M785" s="159"/>
      <c r="N785" s="159"/>
      <c r="O785" s="159"/>
      <c r="P785" s="159"/>
      <c r="Q785" s="159"/>
    </row>
    <row r="786" spans="5:17" ht="12.75">
      <c r="E786" s="159"/>
      <c r="F786" s="159"/>
      <c r="G786" s="159"/>
      <c r="H786" s="159"/>
      <c r="I786" s="159"/>
      <c r="J786" s="159"/>
      <c r="K786" s="159"/>
      <c r="L786" s="159"/>
      <c r="M786" s="159"/>
      <c r="N786" s="159"/>
      <c r="O786" s="159"/>
      <c r="P786" s="159"/>
      <c r="Q786" s="159"/>
    </row>
    <row r="787" spans="5:17" ht="12.75">
      <c r="E787" s="159"/>
      <c r="F787" s="159"/>
      <c r="G787" s="159"/>
      <c r="H787" s="159"/>
      <c r="I787" s="159"/>
      <c r="J787" s="159"/>
      <c r="K787" s="159"/>
      <c r="L787" s="159"/>
      <c r="M787" s="159"/>
      <c r="N787" s="159"/>
      <c r="O787" s="159"/>
      <c r="P787" s="159"/>
      <c r="Q787" s="159"/>
    </row>
    <row r="788" spans="5:17" ht="12.75">
      <c r="E788" s="159"/>
      <c r="F788" s="159"/>
      <c r="G788" s="159"/>
      <c r="H788" s="159"/>
      <c r="I788" s="159"/>
      <c r="J788" s="159"/>
      <c r="K788" s="159"/>
      <c r="L788" s="159"/>
      <c r="M788" s="159"/>
      <c r="N788" s="159"/>
      <c r="O788" s="159"/>
      <c r="P788" s="159"/>
      <c r="Q788" s="159"/>
    </row>
    <row r="789" spans="5:17" ht="12.75">
      <c r="E789" s="159"/>
      <c r="F789" s="159"/>
      <c r="G789" s="159"/>
      <c r="H789" s="159"/>
      <c r="I789" s="159"/>
      <c r="J789" s="159"/>
      <c r="K789" s="159"/>
      <c r="L789" s="159"/>
      <c r="M789" s="159"/>
      <c r="N789" s="159"/>
      <c r="O789" s="159"/>
      <c r="P789" s="159"/>
      <c r="Q789" s="159"/>
    </row>
    <row r="790" spans="5:17" ht="12.75">
      <c r="E790" s="159"/>
      <c r="F790" s="159"/>
      <c r="G790" s="159"/>
      <c r="H790" s="159"/>
      <c r="I790" s="159"/>
      <c r="J790" s="159"/>
      <c r="K790" s="159"/>
      <c r="L790" s="159"/>
      <c r="M790" s="159"/>
      <c r="N790" s="159"/>
      <c r="O790" s="159"/>
      <c r="P790" s="159"/>
      <c r="Q790" s="159"/>
    </row>
    <row r="791" spans="5:17" ht="12.75">
      <c r="E791" s="159"/>
      <c r="F791" s="159"/>
      <c r="G791" s="159"/>
      <c r="H791" s="159"/>
      <c r="I791" s="159"/>
      <c r="J791" s="159"/>
      <c r="K791" s="159"/>
      <c r="L791" s="159"/>
      <c r="M791" s="159"/>
      <c r="N791" s="159"/>
      <c r="O791" s="159"/>
      <c r="P791" s="159"/>
      <c r="Q791" s="159"/>
    </row>
    <row r="792" spans="5:17" ht="12.75">
      <c r="E792" s="159"/>
      <c r="F792" s="159"/>
      <c r="G792" s="159"/>
      <c r="H792" s="159"/>
      <c r="I792" s="159"/>
      <c r="J792" s="159"/>
      <c r="K792" s="159"/>
      <c r="L792" s="159"/>
      <c r="M792" s="159"/>
      <c r="N792" s="159"/>
      <c r="O792" s="159"/>
      <c r="P792" s="159"/>
      <c r="Q792" s="159"/>
    </row>
    <row r="793" spans="5:17" ht="12.75">
      <c r="E793" s="159"/>
      <c r="F793" s="159"/>
      <c r="G793" s="159"/>
      <c r="H793" s="159"/>
      <c r="I793" s="159"/>
      <c r="J793" s="159"/>
      <c r="K793" s="159"/>
      <c r="L793" s="159"/>
      <c r="M793" s="159"/>
      <c r="N793" s="159"/>
      <c r="O793" s="159"/>
      <c r="P793" s="159"/>
      <c r="Q793" s="159"/>
    </row>
    <row r="794" spans="5:17" ht="12.75">
      <c r="E794" s="159"/>
      <c r="F794" s="159"/>
      <c r="G794" s="159"/>
      <c r="H794" s="159"/>
      <c r="I794" s="159"/>
      <c r="J794" s="159"/>
      <c r="K794" s="159"/>
      <c r="L794" s="159"/>
      <c r="M794" s="159"/>
      <c r="N794" s="159"/>
      <c r="O794" s="159"/>
      <c r="P794" s="159"/>
      <c r="Q794" s="159"/>
    </row>
    <row r="795" spans="5:17" ht="12.75">
      <c r="E795" s="159"/>
      <c r="F795" s="159"/>
      <c r="G795" s="159"/>
      <c r="H795" s="159"/>
      <c r="I795" s="159"/>
      <c r="J795" s="159"/>
      <c r="K795" s="159"/>
      <c r="L795" s="159"/>
      <c r="M795" s="159"/>
      <c r="N795" s="159"/>
      <c r="O795" s="159"/>
      <c r="P795" s="159"/>
      <c r="Q795" s="159"/>
    </row>
    <row r="796" spans="5:17" ht="12.75">
      <c r="E796" s="159"/>
      <c r="F796" s="159"/>
      <c r="G796" s="159"/>
      <c r="H796" s="159"/>
      <c r="I796" s="159"/>
      <c r="J796" s="159"/>
      <c r="K796" s="159"/>
      <c r="L796" s="159"/>
      <c r="M796" s="159"/>
      <c r="N796" s="159"/>
      <c r="O796" s="159"/>
      <c r="P796" s="159"/>
      <c r="Q796" s="159"/>
    </row>
    <row r="797" spans="5:17" ht="12.75">
      <c r="E797" s="159"/>
      <c r="F797" s="159"/>
      <c r="G797" s="159"/>
      <c r="H797" s="159"/>
      <c r="I797" s="159"/>
      <c r="J797" s="159"/>
      <c r="K797" s="159"/>
      <c r="L797" s="159"/>
      <c r="M797" s="159"/>
      <c r="N797" s="159"/>
      <c r="O797" s="159"/>
      <c r="P797" s="159"/>
      <c r="Q797" s="159"/>
    </row>
    <row r="798" spans="5:17" ht="12.75">
      <c r="E798" s="159"/>
      <c r="F798" s="159"/>
      <c r="G798" s="159"/>
      <c r="H798" s="159"/>
      <c r="I798" s="159"/>
      <c r="J798" s="159"/>
      <c r="K798" s="159"/>
      <c r="L798" s="159"/>
      <c r="M798" s="159"/>
      <c r="N798" s="159"/>
      <c r="O798" s="159"/>
      <c r="P798" s="159"/>
      <c r="Q798" s="159"/>
    </row>
    <row r="799" spans="5:17" ht="12.75">
      <c r="E799" s="159"/>
      <c r="F799" s="159"/>
      <c r="G799" s="159"/>
      <c r="H799" s="159"/>
      <c r="I799" s="159"/>
      <c r="J799" s="159"/>
      <c r="K799" s="159"/>
      <c r="L799" s="159"/>
      <c r="M799" s="159"/>
      <c r="N799" s="159"/>
      <c r="O799" s="159"/>
      <c r="P799" s="159"/>
      <c r="Q799" s="159"/>
    </row>
    <row r="800" spans="5:17" ht="12.75">
      <c r="E800" s="159"/>
      <c r="F800" s="159"/>
      <c r="G800" s="159"/>
      <c r="H800" s="159"/>
      <c r="I800" s="159"/>
      <c r="J800" s="159"/>
      <c r="K800" s="159"/>
      <c r="L800" s="159"/>
      <c r="M800" s="159"/>
      <c r="N800" s="159"/>
      <c r="O800" s="159"/>
      <c r="P800" s="159"/>
      <c r="Q800" s="159"/>
    </row>
    <row r="801" spans="5:17" ht="12.75">
      <c r="E801" s="159"/>
      <c r="F801" s="159"/>
      <c r="G801" s="159"/>
      <c r="H801" s="159"/>
      <c r="I801" s="159"/>
      <c r="J801" s="159"/>
      <c r="K801" s="159"/>
      <c r="L801" s="159"/>
      <c r="M801" s="159"/>
      <c r="N801" s="159"/>
      <c r="O801" s="159"/>
      <c r="P801" s="159"/>
      <c r="Q801" s="159"/>
    </row>
    <row r="802" spans="5:17" ht="12.75">
      <c r="E802" s="159"/>
      <c r="F802" s="159"/>
      <c r="G802" s="159"/>
      <c r="H802" s="159"/>
      <c r="I802" s="159"/>
      <c r="J802" s="159"/>
      <c r="K802" s="159"/>
      <c r="L802" s="159"/>
      <c r="M802" s="159"/>
      <c r="N802" s="159"/>
      <c r="O802" s="159"/>
      <c r="P802" s="159"/>
      <c r="Q802" s="159"/>
    </row>
    <row r="803" spans="5:17" ht="12.75">
      <c r="E803" s="159"/>
      <c r="F803" s="159"/>
      <c r="G803" s="159"/>
      <c r="H803" s="159"/>
      <c r="I803" s="159"/>
      <c r="J803" s="159"/>
      <c r="K803" s="159"/>
      <c r="L803" s="159"/>
      <c r="M803" s="159"/>
      <c r="N803" s="159"/>
      <c r="O803" s="159"/>
      <c r="P803" s="159"/>
      <c r="Q803" s="159"/>
    </row>
    <row r="804" spans="5:17" ht="12.75">
      <c r="E804" s="159"/>
      <c r="F804" s="159"/>
      <c r="G804" s="159"/>
      <c r="H804" s="159"/>
      <c r="I804" s="159"/>
      <c r="J804" s="159"/>
      <c r="K804" s="159"/>
      <c r="L804" s="159"/>
      <c r="M804" s="159"/>
      <c r="N804" s="159"/>
      <c r="O804" s="159"/>
      <c r="P804" s="159"/>
      <c r="Q804" s="159"/>
    </row>
    <row r="805" spans="5:17" ht="12.75">
      <c r="E805" s="159"/>
      <c r="F805" s="159"/>
      <c r="G805" s="159"/>
      <c r="H805" s="159"/>
      <c r="I805" s="159"/>
      <c r="J805" s="159"/>
      <c r="K805" s="159"/>
      <c r="L805" s="159"/>
      <c r="M805" s="159"/>
      <c r="N805" s="159"/>
      <c r="O805" s="159"/>
      <c r="P805" s="159"/>
      <c r="Q805" s="159"/>
    </row>
    <row r="806" spans="5:17" ht="12.75">
      <c r="E806" s="159"/>
      <c r="F806" s="159"/>
      <c r="G806" s="159"/>
      <c r="H806" s="159"/>
      <c r="I806" s="159"/>
      <c r="J806" s="159"/>
      <c r="K806" s="159"/>
      <c r="L806" s="159"/>
      <c r="M806" s="159"/>
      <c r="N806" s="159"/>
      <c r="O806" s="159"/>
      <c r="P806" s="159"/>
      <c r="Q806" s="159"/>
    </row>
    <row r="807" spans="5:17" ht="12.75">
      <c r="E807" s="159"/>
      <c r="F807" s="159"/>
      <c r="G807" s="159"/>
      <c r="H807" s="159"/>
      <c r="I807" s="159"/>
      <c r="J807" s="159"/>
      <c r="K807" s="159"/>
      <c r="L807" s="159"/>
      <c r="M807" s="159"/>
      <c r="N807" s="159"/>
      <c r="O807" s="159"/>
      <c r="P807" s="159"/>
      <c r="Q807" s="159"/>
    </row>
    <row r="808" spans="5:17" ht="12.75">
      <c r="E808" s="159"/>
      <c r="F808" s="159"/>
      <c r="G808" s="159"/>
      <c r="H808" s="159"/>
      <c r="I808" s="159"/>
      <c r="J808" s="159"/>
      <c r="K808" s="159"/>
      <c r="L808" s="159"/>
      <c r="M808" s="159"/>
      <c r="N808" s="159"/>
      <c r="O808" s="159"/>
      <c r="P808" s="159"/>
      <c r="Q808" s="159"/>
    </row>
    <row r="809" spans="5:17" ht="12.75">
      <c r="E809" s="159"/>
      <c r="F809" s="159"/>
      <c r="G809" s="159"/>
      <c r="H809" s="159"/>
      <c r="I809" s="159"/>
      <c r="J809" s="159"/>
      <c r="K809" s="159"/>
      <c r="L809" s="159"/>
      <c r="M809" s="159"/>
      <c r="N809" s="159"/>
      <c r="O809" s="159"/>
      <c r="P809" s="159"/>
      <c r="Q809" s="159"/>
    </row>
    <row r="810" spans="5:17" ht="12.75">
      <c r="E810" s="159"/>
      <c r="F810" s="159"/>
      <c r="G810" s="159"/>
      <c r="H810" s="159"/>
      <c r="I810" s="159"/>
      <c r="J810" s="159"/>
      <c r="K810" s="159"/>
      <c r="L810" s="159"/>
      <c r="M810" s="159"/>
      <c r="N810" s="159"/>
      <c r="O810" s="159"/>
      <c r="P810" s="159"/>
      <c r="Q810" s="159"/>
    </row>
    <row r="811" spans="5:17" ht="12.75">
      <c r="E811" s="159"/>
      <c r="F811" s="159"/>
      <c r="G811" s="159"/>
      <c r="H811" s="159"/>
      <c r="I811" s="159"/>
      <c r="J811" s="159"/>
      <c r="K811" s="159"/>
      <c r="L811" s="159"/>
      <c r="M811" s="159"/>
      <c r="N811" s="159"/>
      <c r="O811" s="159"/>
      <c r="P811" s="159"/>
      <c r="Q811" s="159"/>
    </row>
    <row r="812" spans="5:17" ht="12.75">
      <c r="E812" s="159"/>
      <c r="F812" s="159"/>
      <c r="G812" s="159"/>
      <c r="H812" s="159"/>
      <c r="I812" s="159"/>
      <c r="J812" s="159"/>
      <c r="K812" s="159"/>
      <c r="L812" s="159"/>
      <c r="M812" s="159"/>
      <c r="N812" s="159"/>
      <c r="O812" s="159"/>
      <c r="P812" s="159"/>
      <c r="Q812" s="159"/>
    </row>
    <row r="813" spans="5:17" ht="12.75">
      <c r="E813" s="159"/>
      <c r="F813" s="159"/>
      <c r="G813" s="159"/>
      <c r="H813" s="159"/>
      <c r="I813" s="159"/>
      <c r="J813" s="159"/>
      <c r="K813" s="159"/>
      <c r="L813" s="159"/>
      <c r="M813" s="159"/>
      <c r="N813" s="159"/>
      <c r="O813" s="159"/>
      <c r="P813" s="159"/>
      <c r="Q813" s="159"/>
    </row>
    <row r="814" spans="5:17" ht="12.75">
      <c r="E814" s="159"/>
      <c r="F814" s="159"/>
      <c r="G814" s="159"/>
      <c r="H814" s="159"/>
      <c r="I814" s="159"/>
      <c r="J814" s="159"/>
      <c r="K814" s="159"/>
      <c r="L814" s="159"/>
      <c r="M814" s="159"/>
      <c r="N814" s="159"/>
      <c r="O814" s="159"/>
      <c r="P814" s="159"/>
      <c r="Q814" s="159"/>
    </row>
    <row r="815" spans="5:17" ht="12.75">
      <c r="E815" s="159"/>
      <c r="F815" s="159"/>
      <c r="G815" s="159"/>
      <c r="H815" s="159"/>
      <c r="I815" s="159"/>
      <c r="J815" s="159"/>
      <c r="K815" s="159"/>
      <c r="L815" s="159"/>
      <c r="M815" s="159"/>
      <c r="N815" s="159"/>
      <c r="O815" s="159"/>
      <c r="P815" s="159"/>
      <c r="Q815" s="159"/>
    </row>
    <row r="816" spans="5:17" ht="12.75">
      <c r="E816" s="159"/>
      <c r="F816" s="159"/>
      <c r="G816" s="159"/>
      <c r="H816" s="159"/>
      <c r="I816" s="159"/>
      <c r="J816" s="159"/>
      <c r="K816" s="159"/>
      <c r="L816" s="159"/>
      <c r="M816" s="159"/>
      <c r="N816" s="159"/>
      <c r="O816" s="159"/>
      <c r="P816" s="159"/>
      <c r="Q816" s="159"/>
    </row>
    <row r="817" spans="5:17" ht="12.75">
      <c r="E817" s="159"/>
      <c r="F817" s="159"/>
      <c r="G817" s="159"/>
      <c r="H817" s="159"/>
      <c r="I817" s="159"/>
      <c r="J817" s="159"/>
      <c r="K817" s="159"/>
      <c r="L817" s="159"/>
      <c r="M817" s="159"/>
      <c r="N817" s="159"/>
      <c r="O817" s="159"/>
      <c r="P817" s="159"/>
      <c r="Q817" s="159"/>
    </row>
    <row r="818" spans="5:17" ht="12.75">
      <c r="E818" s="159"/>
      <c r="F818" s="159"/>
      <c r="G818" s="159"/>
      <c r="H818" s="159"/>
      <c r="I818" s="159"/>
      <c r="J818" s="159"/>
      <c r="K818" s="159"/>
      <c r="L818" s="159"/>
      <c r="M818" s="159"/>
      <c r="N818" s="159"/>
      <c r="O818" s="159"/>
      <c r="P818" s="159"/>
      <c r="Q818" s="159"/>
    </row>
    <row r="819" spans="5:17" ht="12.75">
      <c r="E819" s="159"/>
      <c r="F819" s="159"/>
      <c r="G819" s="159"/>
      <c r="H819" s="159"/>
      <c r="I819" s="159"/>
      <c r="J819" s="159"/>
      <c r="K819" s="159"/>
      <c r="L819" s="159"/>
      <c r="M819" s="159"/>
      <c r="N819" s="159"/>
      <c r="O819" s="159"/>
      <c r="P819" s="159"/>
      <c r="Q819" s="159"/>
    </row>
    <row r="820" spans="5:17" ht="12.75">
      <c r="E820" s="159"/>
      <c r="F820" s="159"/>
      <c r="G820" s="159"/>
      <c r="H820" s="159"/>
      <c r="I820" s="159"/>
      <c r="J820" s="159"/>
      <c r="K820" s="159"/>
      <c r="L820" s="159"/>
      <c r="M820" s="159"/>
      <c r="N820" s="159"/>
      <c r="O820" s="159"/>
      <c r="P820" s="159"/>
      <c r="Q820" s="159"/>
    </row>
    <row r="821" spans="5:17" ht="12.75">
      <c r="E821" s="159"/>
      <c r="F821" s="159"/>
      <c r="G821" s="159"/>
      <c r="H821" s="159"/>
      <c r="I821" s="159"/>
      <c r="J821" s="159"/>
      <c r="K821" s="159"/>
      <c r="L821" s="159"/>
      <c r="M821" s="159"/>
      <c r="N821" s="159"/>
      <c r="O821" s="159"/>
      <c r="P821" s="159"/>
      <c r="Q821" s="159"/>
    </row>
    <row r="822" spans="5:17" ht="12.75">
      <c r="E822" s="159"/>
      <c r="F822" s="159"/>
      <c r="G822" s="159"/>
      <c r="H822" s="159"/>
      <c r="I822" s="159"/>
      <c r="J822" s="159"/>
      <c r="K822" s="159"/>
      <c r="L822" s="159"/>
      <c r="M822" s="159"/>
      <c r="N822" s="159"/>
      <c r="O822" s="159"/>
      <c r="P822" s="159"/>
      <c r="Q822" s="159"/>
    </row>
    <row r="823" spans="5:17" ht="12.75">
      <c r="E823" s="159"/>
      <c r="F823" s="159"/>
      <c r="G823" s="159"/>
      <c r="H823" s="159"/>
      <c r="I823" s="159"/>
      <c r="J823" s="159"/>
      <c r="K823" s="159"/>
      <c r="L823" s="159"/>
      <c r="M823" s="159"/>
      <c r="N823" s="159"/>
      <c r="O823" s="159"/>
      <c r="P823" s="159"/>
      <c r="Q823" s="159"/>
    </row>
    <row r="824" spans="5:17" ht="12.75">
      <c r="E824" s="159"/>
      <c r="F824" s="159"/>
      <c r="G824" s="159"/>
      <c r="H824" s="159"/>
      <c r="I824" s="159"/>
      <c r="J824" s="159"/>
      <c r="K824" s="159"/>
      <c r="L824" s="159"/>
      <c r="M824" s="159"/>
      <c r="N824" s="159"/>
      <c r="O824" s="159"/>
      <c r="P824" s="159"/>
      <c r="Q824" s="159"/>
    </row>
    <row r="825" spans="5:17" ht="12.75">
      <c r="E825" s="159"/>
      <c r="F825" s="159"/>
      <c r="G825" s="159"/>
      <c r="H825" s="159"/>
      <c r="I825" s="159"/>
      <c r="J825" s="159"/>
      <c r="K825" s="159"/>
      <c r="L825" s="159"/>
      <c r="M825" s="159"/>
      <c r="N825" s="159"/>
      <c r="O825" s="159"/>
      <c r="P825" s="159"/>
      <c r="Q825" s="159"/>
    </row>
    <row r="826" spans="5:17" ht="12.75">
      <c r="E826" s="159"/>
      <c r="F826" s="159"/>
      <c r="G826" s="159"/>
      <c r="H826" s="159"/>
      <c r="I826" s="159"/>
      <c r="J826" s="159"/>
      <c r="K826" s="159"/>
      <c r="L826" s="159"/>
      <c r="M826" s="159"/>
      <c r="N826" s="159"/>
      <c r="O826" s="159"/>
      <c r="P826" s="159"/>
      <c r="Q826" s="159"/>
    </row>
    <row r="827" spans="5:17" ht="12.75">
      <c r="E827" s="159"/>
      <c r="F827" s="159"/>
      <c r="G827" s="159"/>
      <c r="H827" s="159"/>
      <c r="I827" s="159"/>
      <c r="J827" s="159"/>
      <c r="K827" s="159"/>
      <c r="L827" s="159"/>
      <c r="M827" s="159"/>
      <c r="N827" s="159"/>
      <c r="O827" s="159"/>
      <c r="P827" s="159"/>
      <c r="Q827" s="159"/>
    </row>
    <row r="828" spans="5:17" ht="12.75">
      <c r="E828" s="159"/>
      <c r="F828" s="159"/>
      <c r="G828" s="159"/>
      <c r="H828" s="159"/>
      <c r="I828" s="159"/>
      <c r="J828" s="159"/>
      <c r="K828" s="159"/>
      <c r="L828" s="159"/>
      <c r="M828" s="159"/>
      <c r="N828" s="159"/>
      <c r="O828" s="159"/>
      <c r="P828" s="159"/>
      <c r="Q828" s="159"/>
    </row>
    <row r="829" spans="5:17" ht="12.75">
      <c r="E829" s="159"/>
      <c r="F829" s="159"/>
      <c r="G829" s="159"/>
      <c r="H829" s="159"/>
      <c r="I829" s="159"/>
      <c r="J829" s="159"/>
      <c r="K829" s="159"/>
      <c r="L829" s="159"/>
      <c r="M829" s="159"/>
      <c r="N829" s="159"/>
      <c r="O829" s="159"/>
      <c r="P829" s="159"/>
      <c r="Q829" s="159"/>
    </row>
    <row r="830" spans="5:17" ht="12.75">
      <c r="E830" s="159"/>
      <c r="F830" s="159"/>
      <c r="G830" s="159"/>
      <c r="H830" s="159"/>
      <c r="I830" s="159"/>
      <c r="J830" s="159"/>
      <c r="K830" s="159"/>
      <c r="L830" s="159"/>
      <c r="M830" s="159"/>
      <c r="N830" s="159"/>
      <c r="O830" s="159"/>
      <c r="P830" s="159"/>
      <c r="Q830" s="159"/>
    </row>
    <row r="831" spans="5:17" ht="12.75">
      <c r="E831" s="159"/>
      <c r="F831" s="159"/>
      <c r="G831" s="159"/>
      <c r="H831" s="159"/>
      <c r="I831" s="159"/>
      <c r="J831" s="159"/>
      <c r="K831" s="159"/>
      <c r="L831" s="159"/>
      <c r="M831" s="159"/>
      <c r="N831" s="159"/>
      <c r="O831" s="159"/>
      <c r="P831" s="159"/>
      <c r="Q831" s="159"/>
    </row>
    <row r="832" spans="5:17" ht="12.75">
      <c r="E832" s="159"/>
      <c r="F832" s="159"/>
      <c r="G832" s="159"/>
      <c r="H832" s="159"/>
      <c r="I832" s="159"/>
      <c r="J832" s="159"/>
      <c r="K832" s="159"/>
      <c r="L832" s="159"/>
      <c r="M832" s="159"/>
      <c r="N832" s="159"/>
      <c r="O832" s="159"/>
      <c r="P832" s="159"/>
      <c r="Q832" s="159"/>
    </row>
    <row r="833" spans="5:17" ht="12.75">
      <c r="E833" s="159"/>
      <c r="F833" s="159"/>
      <c r="G833" s="159"/>
      <c r="H833" s="159"/>
      <c r="I833" s="159"/>
      <c r="J833" s="159"/>
      <c r="K833" s="159"/>
      <c r="L833" s="159"/>
      <c r="M833" s="159"/>
      <c r="N833" s="159"/>
      <c r="O833" s="159"/>
      <c r="P833" s="159"/>
      <c r="Q833" s="159"/>
    </row>
    <row r="834" spans="5:17" ht="12.75">
      <c r="E834" s="159"/>
      <c r="F834" s="159"/>
      <c r="G834" s="159"/>
      <c r="H834" s="159"/>
      <c r="I834" s="159"/>
      <c r="J834" s="159"/>
      <c r="K834" s="159"/>
      <c r="L834" s="159"/>
      <c r="M834" s="159"/>
      <c r="N834" s="159"/>
      <c r="O834" s="159"/>
      <c r="P834" s="159"/>
      <c r="Q834" s="159"/>
    </row>
    <row r="835" spans="5:17" ht="12.75">
      <c r="E835" s="159"/>
      <c r="F835" s="159"/>
      <c r="G835" s="159"/>
      <c r="H835" s="159"/>
      <c r="I835" s="159"/>
      <c r="J835" s="159"/>
      <c r="K835" s="159"/>
      <c r="L835" s="159"/>
      <c r="M835" s="159"/>
      <c r="N835" s="159"/>
      <c r="O835" s="159"/>
      <c r="P835" s="159"/>
      <c r="Q835" s="159"/>
    </row>
    <row r="836" spans="5:17" ht="12.75">
      <c r="E836" s="159"/>
      <c r="F836" s="159"/>
      <c r="G836" s="159"/>
      <c r="H836" s="159"/>
      <c r="I836" s="159"/>
      <c r="J836" s="159"/>
      <c r="K836" s="159"/>
      <c r="L836" s="159"/>
      <c r="M836" s="159"/>
      <c r="N836" s="159"/>
      <c r="O836" s="159"/>
      <c r="P836" s="159"/>
      <c r="Q836" s="159"/>
    </row>
    <row r="837" spans="5:17" ht="12.75">
      <c r="E837" s="159"/>
      <c r="F837" s="159"/>
      <c r="G837" s="159"/>
      <c r="H837" s="159"/>
      <c r="I837" s="159"/>
      <c r="J837" s="159"/>
      <c r="K837" s="159"/>
      <c r="L837" s="159"/>
      <c r="M837" s="159"/>
      <c r="N837" s="159"/>
      <c r="O837" s="159"/>
      <c r="P837" s="159"/>
      <c r="Q837" s="159"/>
    </row>
    <row r="838" spans="5:17" ht="12.75">
      <c r="E838" s="159"/>
      <c r="F838" s="159"/>
      <c r="G838" s="159"/>
      <c r="H838" s="159"/>
      <c r="I838" s="159"/>
      <c r="J838" s="159"/>
      <c r="K838" s="159"/>
      <c r="L838" s="159"/>
      <c r="M838" s="159"/>
      <c r="N838" s="159"/>
      <c r="O838" s="159"/>
      <c r="P838" s="159"/>
      <c r="Q838" s="159"/>
    </row>
    <row r="839" spans="5:17" ht="12.75">
      <c r="E839" s="159"/>
      <c r="F839" s="159"/>
      <c r="G839" s="159"/>
      <c r="H839" s="159"/>
      <c r="I839" s="159"/>
      <c r="J839" s="159"/>
      <c r="K839" s="159"/>
      <c r="L839" s="159"/>
      <c r="M839" s="159"/>
      <c r="N839" s="159"/>
      <c r="O839" s="159"/>
      <c r="P839" s="159"/>
      <c r="Q839" s="159"/>
    </row>
    <row r="840" spans="5:17" ht="12.75">
      <c r="E840" s="159"/>
      <c r="F840" s="159"/>
      <c r="G840" s="159"/>
      <c r="H840" s="159"/>
      <c r="I840" s="159"/>
      <c r="J840" s="159"/>
      <c r="K840" s="159"/>
      <c r="L840" s="159"/>
      <c r="M840" s="159"/>
      <c r="N840" s="159"/>
      <c r="O840" s="159"/>
      <c r="P840" s="159"/>
      <c r="Q840" s="159"/>
    </row>
    <row r="841" spans="5:17" ht="12.75">
      <c r="E841" s="159"/>
      <c r="F841" s="159"/>
      <c r="G841" s="159"/>
      <c r="H841" s="159"/>
      <c r="I841" s="159"/>
      <c r="J841" s="159"/>
      <c r="K841" s="159"/>
      <c r="L841" s="159"/>
      <c r="M841" s="159"/>
      <c r="N841" s="159"/>
      <c r="O841" s="159"/>
      <c r="P841" s="159"/>
      <c r="Q841" s="159"/>
    </row>
    <row r="842" spans="5:17" ht="12.75">
      <c r="E842" s="159"/>
      <c r="F842" s="159"/>
      <c r="G842" s="159"/>
      <c r="H842" s="159"/>
      <c r="I842" s="159"/>
      <c r="J842" s="159"/>
      <c r="K842" s="159"/>
      <c r="L842" s="159"/>
      <c r="M842" s="159"/>
      <c r="N842" s="159"/>
      <c r="O842" s="159"/>
      <c r="P842" s="159"/>
      <c r="Q842" s="159"/>
    </row>
    <row r="843" spans="5:17" ht="12.75">
      <c r="E843" s="159"/>
      <c r="F843" s="159"/>
      <c r="G843" s="159"/>
      <c r="H843" s="159"/>
      <c r="I843" s="159"/>
      <c r="J843" s="159"/>
      <c r="K843" s="159"/>
      <c r="L843" s="159"/>
      <c r="M843" s="159"/>
      <c r="N843" s="159"/>
      <c r="O843" s="159"/>
      <c r="P843" s="159"/>
      <c r="Q843" s="159"/>
    </row>
    <row r="844" spans="5:17" ht="12.75">
      <c r="E844" s="159"/>
      <c r="F844" s="159"/>
      <c r="G844" s="159"/>
      <c r="H844" s="159"/>
      <c r="I844" s="159"/>
      <c r="J844" s="159"/>
      <c r="K844" s="159"/>
      <c r="L844" s="159"/>
      <c r="M844" s="159"/>
      <c r="N844" s="159"/>
      <c r="O844" s="159"/>
      <c r="P844" s="159"/>
      <c r="Q844" s="159"/>
    </row>
    <row r="845" spans="5:17" ht="12.75">
      <c r="E845" s="159"/>
      <c r="F845" s="159"/>
      <c r="G845" s="159"/>
      <c r="H845" s="159"/>
      <c r="I845" s="159"/>
      <c r="J845" s="159"/>
      <c r="K845" s="159"/>
      <c r="L845" s="159"/>
      <c r="M845" s="159"/>
      <c r="N845" s="159"/>
      <c r="O845" s="159"/>
      <c r="P845" s="159"/>
      <c r="Q845" s="159"/>
    </row>
    <row r="846" spans="5:17" ht="12.75">
      <c r="E846" s="159"/>
      <c r="F846" s="159"/>
      <c r="G846" s="159"/>
      <c r="H846" s="159"/>
      <c r="I846" s="159"/>
      <c r="J846" s="159"/>
      <c r="K846" s="159"/>
      <c r="L846" s="159"/>
      <c r="M846" s="159"/>
      <c r="N846" s="159"/>
      <c r="O846" s="159"/>
      <c r="P846" s="159"/>
      <c r="Q846" s="159"/>
    </row>
    <row r="847" spans="5:17" ht="12.75">
      <c r="E847" s="159"/>
      <c r="F847" s="159"/>
      <c r="G847" s="159"/>
      <c r="H847" s="159"/>
      <c r="I847" s="159"/>
      <c r="J847" s="159"/>
      <c r="K847" s="159"/>
      <c r="L847" s="159"/>
      <c r="M847" s="159"/>
      <c r="N847" s="159"/>
      <c r="O847" s="159"/>
      <c r="P847" s="159"/>
      <c r="Q847" s="159"/>
    </row>
    <row r="848" spans="5:17" ht="12.75">
      <c r="E848" s="159"/>
      <c r="F848" s="159"/>
      <c r="G848" s="159"/>
      <c r="H848" s="159"/>
      <c r="I848" s="159"/>
      <c r="J848" s="159"/>
      <c r="K848" s="159"/>
      <c r="L848" s="159"/>
      <c r="M848" s="159"/>
      <c r="N848" s="159"/>
      <c r="O848" s="159"/>
      <c r="P848" s="159"/>
      <c r="Q848" s="159"/>
    </row>
    <row r="849" spans="5:17" ht="12.75">
      <c r="E849" s="159"/>
      <c r="F849" s="159"/>
      <c r="G849" s="159"/>
      <c r="H849" s="159"/>
      <c r="I849" s="159"/>
      <c r="J849" s="159"/>
      <c r="K849" s="159"/>
      <c r="L849" s="159"/>
      <c r="M849" s="159"/>
      <c r="N849" s="159"/>
      <c r="O849" s="159"/>
      <c r="P849" s="159"/>
      <c r="Q849" s="159"/>
    </row>
    <row r="850" spans="5:17" ht="12.75">
      <c r="E850" s="159"/>
      <c r="F850" s="159"/>
      <c r="G850" s="159"/>
      <c r="H850" s="159"/>
      <c r="I850" s="159"/>
      <c r="J850" s="159"/>
      <c r="K850" s="159"/>
      <c r="L850" s="159"/>
      <c r="M850" s="159"/>
      <c r="N850" s="159"/>
      <c r="O850" s="159"/>
      <c r="P850" s="159"/>
      <c r="Q850" s="159"/>
    </row>
    <row r="851" spans="5:17" ht="12.75">
      <c r="E851" s="159"/>
      <c r="F851" s="159"/>
      <c r="G851" s="159"/>
      <c r="H851" s="159"/>
      <c r="I851" s="159"/>
      <c r="J851" s="159"/>
      <c r="K851" s="159"/>
      <c r="L851" s="159"/>
      <c r="M851" s="159"/>
      <c r="N851" s="159"/>
      <c r="O851" s="159"/>
      <c r="P851" s="159"/>
      <c r="Q851" s="159"/>
    </row>
    <row r="852" spans="5:17" ht="12.75">
      <c r="E852" s="159"/>
      <c r="F852" s="159"/>
      <c r="G852" s="159"/>
      <c r="H852" s="159"/>
      <c r="I852" s="159"/>
      <c r="J852" s="159"/>
      <c r="K852" s="159"/>
      <c r="L852" s="159"/>
      <c r="M852" s="159"/>
      <c r="N852" s="159"/>
      <c r="O852" s="159"/>
      <c r="P852" s="159"/>
      <c r="Q852" s="159"/>
    </row>
    <row r="853" spans="5:17" ht="12.75">
      <c r="E853" s="159"/>
      <c r="F853" s="159"/>
      <c r="G853" s="159"/>
      <c r="H853" s="159"/>
      <c r="I853" s="159"/>
      <c r="J853" s="159"/>
      <c r="K853" s="159"/>
      <c r="L853" s="159"/>
      <c r="M853" s="159"/>
      <c r="N853" s="159"/>
      <c r="O853" s="159"/>
      <c r="P853" s="159"/>
      <c r="Q853" s="159"/>
    </row>
    <row r="854" spans="5:17" ht="12.75">
      <c r="E854" s="159"/>
      <c r="F854" s="159"/>
      <c r="G854" s="159"/>
      <c r="H854" s="159"/>
      <c r="I854" s="159"/>
      <c r="J854" s="159"/>
      <c r="K854" s="159"/>
      <c r="L854" s="159"/>
      <c r="M854" s="159"/>
      <c r="N854" s="159"/>
      <c r="O854" s="159"/>
      <c r="P854" s="159"/>
      <c r="Q854" s="159"/>
    </row>
    <row r="855" spans="5:17" ht="12.75">
      <c r="E855" s="159"/>
      <c r="F855" s="159"/>
      <c r="G855" s="159"/>
      <c r="H855" s="159"/>
      <c r="I855" s="159"/>
      <c r="J855" s="159"/>
      <c r="K855" s="159"/>
      <c r="L855" s="159"/>
      <c r="M855" s="159"/>
      <c r="N855" s="159"/>
      <c r="O855" s="159"/>
      <c r="P855" s="159"/>
      <c r="Q855" s="159"/>
    </row>
    <row r="856" spans="5:17" ht="12.75">
      <c r="E856" s="159"/>
      <c r="F856" s="159"/>
      <c r="G856" s="159"/>
      <c r="H856" s="159"/>
      <c r="I856" s="159"/>
      <c r="J856" s="159"/>
      <c r="K856" s="159"/>
      <c r="L856" s="159"/>
      <c r="M856" s="159"/>
      <c r="N856" s="159"/>
      <c r="O856" s="159"/>
      <c r="P856" s="159"/>
      <c r="Q856" s="159"/>
    </row>
    <row r="857" spans="5:17" ht="12.75">
      <c r="E857" s="159"/>
      <c r="F857" s="159"/>
      <c r="G857" s="159"/>
      <c r="H857" s="159"/>
      <c r="I857" s="159"/>
      <c r="J857" s="159"/>
      <c r="K857" s="159"/>
      <c r="L857" s="159"/>
      <c r="M857" s="159"/>
      <c r="N857" s="159"/>
      <c r="O857" s="159"/>
      <c r="P857" s="159"/>
      <c r="Q857" s="159"/>
    </row>
    <row r="858" spans="5:17" ht="12.75">
      <c r="E858" s="159"/>
      <c r="F858" s="159"/>
      <c r="G858" s="159"/>
      <c r="H858" s="159"/>
      <c r="I858" s="159"/>
      <c r="J858" s="159"/>
      <c r="K858" s="159"/>
      <c r="L858" s="159"/>
      <c r="M858" s="159"/>
      <c r="N858" s="159"/>
      <c r="O858" s="159"/>
      <c r="P858" s="159"/>
      <c r="Q858" s="159"/>
    </row>
    <row r="859" spans="5:17" ht="12.75">
      <c r="E859" s="159"/>
      <c r="F859" s="159"/>
      <c r="G859" s="159"/>
      <c r="H859" s="159"/>
      <c r="I859" s="159"/>
      <c r="J859" s="159"/>
      <c r="K859" s="159"/>
      <c r="L859" s="159"/>
      <c r="M859" s="159"/>
      <c r="N859" s="159"/>
      <c r="O859" s="159"/>
      <c r="P859" s="159"/>
      <c r="Q859" s="159"/>
    </row>
    <row r="860" spans="5:17" ht="12.75">
      <c r="E860" s="159"/>
      <c r="F860" s="159"/>
      <c r="G860" s="159"/>
      <c r="H860" s="159"/>
      <c r="I860" s="159"/>
      <c r="J860" s="159"/>
      <c r="K860" s="159"/>
      <c r="L860" s="159"/>
      <c r="M860" s="159"/>
      <c r="N860" s="159"/>
      <c r="O860" s="159"/>
      <c r="P860" s="159"/>
      <c r="Q860" s="159"/>
    </row>
    <row r="861" spans="5:17" ht="12.75">
      <c r="E861" s="159"/>
      <c r="F861" s="159"/>
      <c r="G861" s="159"/>
      <c r="H861" s="159"/>
      <c r="I861" s="159"/>
      <c r="J861" s="159"/>
      <c r="K861" s="159"/>
      <c r="L861" s="159"/>
      <c r="M861" s="159"/>
      <c r="N861" s="159"/>
      <c r="O861" s="159"/>
      <c r="P861" s="159"/>
      <c r="Q861" s="159"/>
    </row>
    <row r="862" spans="5:17" ht="12.75">
      <c r="E862" s="159"/>
      <c r="F862" s="159"/>
      <c r="G862" s="159"/>
      <c r="H862" s="159"/>
      <c r="I862" s="159"/>
      <c r="J862" s="159"/>
      <c r="K862" s="159"/>
      <c r="L862" s="159"/>
      <c r="M862" s="159"/>
      <c r="N862" s="159"/>
      <c r="O862" s="159"/>
      <c r="P862" s="159"/>
      <c r="Q862" s="159"/>
    </row>
    <row r="863" spans="5:17" ht="12.75">
      <c r="E863" s="159"/>
      <c r="F863" s="159"/>
      <c r="G863" s="159"/>
      <c r="H863" s="159"/>
      <c r="I863" s="159"/>
      <c r="J863" s="159"/>
      <c r="K863" s="159"/>
      <c r="L863" s="159"/>
      <c r="M863" s="159"/>
      <c r="N863" s="159"/>
      <c r="O863" s="159"/>
      <c r="P863" s="159"/>
      <c r="Q863" s="159"/>
    </row>
    <row r="864" spans="5:17" ht="12.75">
      <c r="E864" s="159"/>
      <c r="F864" s="159"/>
      <c r="G864" s="159"/>
      <c r="H864" s="159"/>
      <c r="I864" s="159"/>
      <c r="J864" s="159"/>
      <c r="K864" s="159"/>
      <c r="L864" s="159"/>
      <c r="M864" s="159"/>
      <c r="N864" s="159"/>
      <c r="O864" s="159"/>
      <c r="P864" s="159"/>
      <c r="Q864" s="159"/>
    </row>
    <row r="865" spans="5:17" ht="12.75">
      <c r="E865" s="159"/>
      <c r="F865" s="159"/>
      <c r="G865" s="159"/>
      <c r="H865" s="159"/>
      <c r="I865" s="159"/>
      <c r="J865" s="159"/>
      <c r="K865" s="159"/>
      <c r="L865" s="159"/>
      <c r="M865" s="159"/>
      <c r="N865" s="159"/>
      <c r="O865" s="159"/>
      <c r="P865" s="159"/>
      <c r="Q865" s="159"/>
    </row>
    <row r="866" spans="5:17" ht="12.75">
      <c r="E866" s="159"/>
      <c r="F866" s="159"/>
      <c r="G866" s="159"/>
      <c r="H866" s="159"/>
      <c r="I866" s="159"/>
      <c r="J866" s="159"/>
      <c r="K866" s="159"/>
      <c r="L866" s="159"/>
      <c r="M866" s="159"/>
      <c r="N866" s="159"/>
      <c r="O866" s="159"/>
      <c r="P866" s="159"/>
      <c r="Q866" s="159"/>
    </row>
    <row r="867" spans="5:17" ht="12.75">
      <c r="E867" s="159"/>
      <c r="F867" s="159"/>
      <c r="G867" s="159"/>
      <c r="H867" s="159"/>
      <c r="I867" s="159"/>
      <c r="J867" s="159"/>
      <c r="K867" s="159"/>
      <c r="L867" s="159"/>
      <c r="M867" s="159"/>
      <c r="N867" s="159"/>
      <c r="O867" s="159"/>
      <c r="P867" s="159"/>
      <c r="Q867" s="159"/>
    </row>
    <row r="868" spans="5:17" ht="12.75">
      <c r="E868" s="159"/>
      <c r="F868" s="159"/>
      <c r="G868" s="159"/>
      <c r="H868" s="159"/>
      <c r="I868" s="159"/>
      <c r="J868" s="159"/>
      <c r="K868" s="159"/>
      <c r="L868" s="159"/>
      <c r="M868" s="159"/>
      <c r="N868" s="159"/>
      <c r="O868" s="159"/>
      <c r="P868" s="159"/>
      <c r="Q868" s="159"/>
    </row>
    <row r="869" spans="5:17" ht="12.75">
      <c r="E869" s="159"/>
      <c r="F869" s="159"/>
      <c r="G869" s="159"/>
      <c r="H869" s="159"/>
      <c r="I869" s="159"/>
      <c r="J869" s="159"/>
      <c r="K869" s="159"/>
      <c r="L869" s="159"/>
      <c r="M869" s="159"/>
      <c r="N869" s="159"/>
      <c r="O869" s="159"/>
      <c r="P869" s="159"/>
      <c r="Q869" s="159"/>
    </row>
    <row r="870" spans="5:17" ht="12.75">
      <c r="E870" s="159"/>
      <c r="F870" s="159"/>
      <c r="G870" s="159"/>
      <c r="H870" s="159"/>
      <c r="I870" s="159"/>
      <c r="J870" s="159"/>
      <c r="K870" s="159"/>
      <c r="L870" s="159"/>
      <c r="M870" s="159"/>
      <c r="N870" s="159"/>
      <c r="O870" s="159"/>
      <c r="P870" s="159"/>
      <c r="Q870" s="159"/>
    </row>
    <row r="871" spans="5:17" ht="12.75">
      <c r="E871" s="159"/>
      <c r="F871" s="159"/>
      <c r="G871" s="159"/>
      <c r="H871" s="159"/>
      <c r="I871" s="159"/>
      <c r="J871" s="159"/>
      <c r="K871" s="159"/>
      <c r="L871" s="159"/>
      <c r="M871" s="159"/>
      <c r="N871" s="159"/>
      <c r="O871" s="159"/>
      <c r="P871" s="159"/>
      <c r="Q871" s="159"/>
    </row>
    <row r="872" spans="5:17" ht="12.75">
      <c r="E872" s="159"/>
      <c r="F872" s="159"/>
      <c r="G872" s="159"/>
      <c r="H872" s="159"/>
      <c r="I872" s="159"/>
      <c r="J872" s="159"/>
      <c r="K872" s="159"/>
      <c r="L872" s="159"/>
      <c r="M872" s="159"/>
      <c r="N872" s="159"/>
      <c r="O872" s="159"/>
      <c r="P872" s="159"/>
      <c r="Q872" s="159"/>
    </row>
    <row r="873" spans="5:17" ht="12.75">
      <c r="E873" s="159"/>
      <c r="F873" s="159"/>
      <c r="G873" s="159"/>
      <c r="H873" s="159"/>
      <c r="I873" s="159"/>
      <c r="J873" s="159"/>
      <c r="K873" s="159"/>
      <c r="L873" s="159"/>
      <c r="M873" s="159"/>
      <c r="N873" s="159"/>
      <c r="O873" s="159"/>
      <c r="P873" s="159"/>
      <c r="Q873" s="159"/>
    </row>
    <row r="874" spans="5:17" ht="12.75">
      <c r="E874" s="159"/>
      <c r="F874" s="159"/>
      <c r="G874" s="159"/>
      <c r="H874" s="159"/>
      <c r="I874" s="159"/>
      <c r="J874" s="159"/>
      <c r="K874" s="159"/>
      <c r="L874" s="159"/>
      <c r="M874" s="159"/>
      <c r="N874" s="159"/>
      <c r="O874" s="159"/>
      <c r="P874" s="159"/>
      <c r="Q874" s="159"/>
    </row>
    <row r="875" spans="5:17" ht="12.75">
      <c r="E875" s="159"/>
      <c r="F875" s="159"/>
      <c r="G875" s="159"/>
      <c r="H875" s="159"/>
      <c r="I875" s="159"/>
      <c r="J875" s="159"/>
      <c r="K875" s="159"/>
      <c r="L875" s="159"/>
      <c r="M875" s="159"/>
      <c r="N875" s="159"/>
      <c r="O875" s="159"/>
      <c r="P875" s="159"/>
      <c r="Q875" s="159"/>
    </row>
    <row r="876" spans="5:17" ht="12.75">
      <c r="E876" s="159"/>
      <c r="F876" s="159"/>
      <c r="G876" s="159"/>
      <c r="H876" s="159"/>
      <c r="I876" s="159"/>
      <c r="J876" s="159"/>
      <c r="K876" s="159"/>
      <c r="L876" s="159"/>
      <c r="M876" s="159"/>
      <c r="N876" s="159"/>
      <c r="O876" s="159"/>
      <c r="P876" s="159"/>
      <c r="Q876" s="159"/>
    </row>
    <row r="877" spans="5:17" ht="12.75">
      <c r="E877" s="159"/>
      <c r="F877" s="159"/>
      <c r="G877" s="159"/>
      <c r="H877" s="159"/>
      <c r="I877" s="159"/>
      <c r="J877" s="159"/>
      <c r="K877" s="159"/>
      <c r="L877" s="159"/>
      <c r="M877" s="159"/>
      <c r="N877" s="159"/>
      <c r="O877" s="159"/>
      <c r="P877" s="159"/>
      <c r="Q877" s="159"/>
    </row>
    <row r="878" spans="5:17" ht="12.75">
      <c r="E878" s="159"/>
      <c r="F878" s="159"/>
      <c r="G878" s="159"/>
      <c r="H878" s="159"/>
      <c r="I878" s="159"/>
      <c r="J878" s="159"/>
      <c r="K878" s="159"/>
      <c r="L878" s="159"/>
      <c r="M878" s="159"/>
      <c r="N878" s="159"/>
      <c r="O878" s="159"/>
      <c r="P878" s="159"/>
      <c r="Q878" s="159"/>
    </row>
    <row r="879" spans="5:17" ht="12.75">
      <c r="E879" s="159"/>
      <c r="F879" s="159"/>
      <c r="G879" s="159"/>
      <c r="H879" s="159"/>
      <c r="I879" s="159"/>
      <c r="J879" s="159"/>
      <c r="K879" s="159"/>
      <c r="L879" s="159"/>
      <c r="M879" s="159"/>
      <c r="N879" s="159"/>
      <c r="O879" s="159"/>
      <c r="P879" s="159"/>
      <c r="Q879" s="159"/>
    </row>
    <row r="880" spans="5:17" ht="12.75">
      <c r="E880" s="159"/>
      <c r="F880" s="159"/>
      <c r="G880" s="159"/>
      <c r="H880" s="159"/>
      <c r="I880" s="159"/>
      <c r="J880" s="159"/>
      <c r="K880" s="159"/>
      <c r="L880" s="159"/>
      <c r="M880" s="159"/>
      <c r="N880" s="159"/>
      <c r="O880" s="159"/>
      <c r="P880" s="159"/>
      <c r="Q880" s="159"/>
    </row>
    <row r="881" spans="5:17" ht="12.75">
      <c r="E881" s="159"/>
      <c r="F881" s="159"/>
      <c r="G881" s="159"/>
      <c r="H881" s="159"/>
      <c r="I881" s="159"/>
      <c r="J881" s="159"/>
      <c r="K881" s="159"/>
      <c r="L881" s="159"/>
      <c r="M881" s="159"/>
      <c r="N881" s="159"/>
      <c r="O881" s="159"/>
      <c r="P881" s="159"/>
      <c r="Q881" s="159"/>
    </row>
    <row r="882" spans="5:17" ht="12.75">
      <c r="E882" s="159"/>
      <c r="F882" s="159"/>
      <c r="G882" s="159"/>
      <c r="H882" s="159"/>
      <c r="I882" s="159"/>
      <c r="J882" s="159"/>
      <c r="K882" s="159"/>
      <c r="L882" s="159"/>
      <c r="M882" s="159"/>
      <c r="N882" s="159"/>
      <c r="O882" s="159"/>
      <c r="P882" s="159"/>
      <c r="Q882" s="159"/>
    </row>
    <row r="883" spans="5:17" ht="12.75">
      <c r="E883" s="159"/>
      <c r="F883" s="159"/>
      <c r="G883" s="159"/>
      <c r="H883" s="159"/>
      <c r="I883" s="159"/>
      <c r="J883" s="159"/>
      <c r="K883" s="159"/>
      <c r="L883" s="159"/>
      <c r="M883" s="159"/>
      <c r="N883" s="159"/>
      <c r="O883" s="159"/>
      <c r="P883" s="159"/>
      <c r="Q883" s="159"/>
    </row>
    <row r="884" spans="5:17" ht="12.75">
      <c r="E884" s="159"/>
      <c r="F884" s="159"/>
      <c r="G884" s="159"/>
      <c r="H884" s="159"/>
      <c r="I884" s="159"/>
      <c r="J884" s="159"/>
      <c r="K884" s="159"/>
      <c r="L884" s="159"/>
      <c r="M884" s="159"/>
      <c r="N884" s="159"/>
      <c r="O884" s="159"/>
      <c r="P884" s="159"/>
      <c r="Q884" s="159"/>
    </row>
    <row r="885" spans="5:17" ht="12.75">
      <c r="E885" s="159"/>
      <c r="F885" s="159"/>
      <c r="G885" s="159"/>
      <c r="H885" s="159"/>
      <c r="I885" s="159"/>
      <c r="J885" s="159"/>
      <c r="K885" s="159"/>
      <c r="L885" s="159"/>
      <c r="M885" s="159"/>
      <c r="N885" s="159"/>
      <c r="O885" s="159"/>
      <c r="P885" s="159"/>
      <c r="Q885" s="159"/>
    </row>
    <row r="886" spans="5:17" ht="12.75">
      <c r="E886" s="159"/>
      <c r="F886" s="159"/>
      <c r="G886" s="159"/>
      <c r="H886" s="159"/>
      <c r="I886" s="159"/>
      <c r="J886" s="159"/>
      <c r="K886" s="159"/>
      <c r="L886" s="159"/>
      <c r="M886" s="159"/>
      <c r="N886" s="159"/>
      <c r="O886" s="159"/>
      <c r="P886" s="159"/>
      <c r="Q886" s="159"/>
    </row>
    <row r="887" spans="5:17" ht="12.75">
      <c r="E887" s="159"/>
      <c r="F887" s="159"/>
      <c r="G887" s="159"/>
      <c r="H887" s="159"/>
      <c r="I887" s="159"/>
      <c r="J887" s="159"/>
      <c r="K887" s="159"/>
      <c r="L887" s="159"/>
      <c r="M887" s="159"/>
      <c r="N887" s="159"/>
      <c r="O887" s="159"/>
      <c r="P887" s="159"/>
      <c r="Q887" s="159"/>
    </row>
    <row r="888" spans="5:17" ht="12.75">
      <c r="E888" s="159"/>
      <c r="F888" s="159"/>
      <c r="G888" s="159"/>
      <c r="H888" s="159"/>
      <c r="I888" s="159"/>
      <c r="J888" s="159"/>
      <c r="K888" s="159"/>
      <c r="L888" s="159"/>
      <c r="M888" s="159"/>
      <c r="N888" s="159"/>
      <c r="O888" s="159"/>
      <c r="P888" s="159"/>
      <c r="Q888" s="159"/>
    </row>
    <row r="889" spans="5:17" ht="12.75">
      <c r="E889" s="159"/>
      <c r="F889" s="159"/>
      <c r="G889" s="159"/>
      <c r="H889" s="159"/>
      <c r="I889" s="159"/>
      <c r="J889" s="159"/>
      <c r="K889" s="159"/>
      <c r="L889" s="159"/>
      <c r="M889" s="159"/>
      <c r="N889" s="159"/>
      <c r="O889" s="159"/>
      <c r="P889" s="159"/>
      <c r="Q889" s="159"/>
    </row>
    <row r="890" spans="5:17" ht="12.75">
      <c r="E890" s="159"/>
      <c r="F890" s="159"/>
      <c r="G890" s="159"/>
      <c r="H890" s="159"/>
      <c r="I890" s="159"/>
      <c r="J890" s="159"/>
      <c r="K890" s="159"/>
      <c r="L890" s="159"/>
      <c r="M890" s="159"/>
      <c r="N890" s="159"/>
      <c r="O890" s="159"/>
      <c r="P890" s="159"/>
      <c r="Q890" s="159"/>
    </row>
    <row r="891" spans="5:17" ht="12.75">
      <c r="E891" s="159"/>
      <c r="F891" s="159"/>
      <c r="G891" s="159"/>
      <c r="H891" s="159"/>
      <c r="I891" s="159"/>
      <c r="J891" s="159"/>
      <c r="K891" s="159"/>
      <c r="L891" s="159"/>
      <c r="M891" s="159"/>
      <c r="N891" s="159"/>
      <c r="O891" s="159"/>
      <c r="P891" s="159"/>
      <c r="Q891" s="159"/>
    </row>
    <row r="892" spans="5:17" ht="12.75">
      <c r="E892" s="159"/>
      <c r="F892" s="159"/>
      <c r="G892" s="159"/>
      <c r="H892" s="159"/>
      <c r="I892" s="159"/>
      <c r="J892" s="159"/>
      <c r="K892" s="159"/>
      <c r="L892" s="159"/>
      <c r="M892" s="159"/>
      <c r="N892" s="159"/>
      <c r="O892" s="159"/>
      <c r="P892" s="159"/>
      <c r="Q892" s="159"/>
    </row>
    <row r="893" spans="5:17" ht="12.75">
      <c r="E893" s="159"/>
      <c r="F893" s="159"/>
      <c r="G893" s="159"/>
      <c r="H893" s="159"/>
      <c r="I893" s="159"/>
      <c r="J893" s="159"/>
      <c r="K893" s="159"/>
      <c r="L893" s="159"/>
      <c r="M893" s="159"/>
      <c r="N893" s="159"/>
      <c r="O893" s="159"/>
      <c r="P893" s="159"/>
      <c r="Q893" s="159"/>
    </row>
    <row r="894" spans="5:17" ht="12.75">
      <c r="E894" s="159"/>
      <c r="F894" s="159"/>
      <c r="G894" s="159"/>
      <c r="H894" s="159"/>
      <c r="I894" s="159"/>
      <c r="J894" s="159"/>
      <c r="K894" s="159"/>
      <c r="L894" s="159"/>
      <c r="M894" s="159"/>
      <c r="N894" s="159"/>
      <c r="O894" s="159"/>
      <c r="P894" s="159"/>
      <c r="Q894" s="159"/>
    </row>
    <row r="895" spans="5:17" ht="12.75">
      <c r="E895" s="159"/>
      <c r="F895" s="159"/>
      <c r="G895" s="159"/>
      <c r="H895" s="159"/>
      <c r="I895" s="159"/>
      <c r="J895" s="159"/>
      <c r="K895" s="159"/>
      <c r="L895" s="159"/>
      <c r="M895" s="159"/>
      <c r="N895" s="159"/>
      <c r="O895" s="159"/>
      <c r="P895" s="159"/>
      <c r="Q895" s="159"/>
    </row>
    <row r="896" spans="5:17" ht="12.75">
      <c r="E896" s="159"/>
      <c r="F896" s="159"/>
      <c r="G896" s="159"/>
      <c r="H896" s="159"/>
      <c r="I896" s="159"/>
      <c r="J896" s="159"/>
      <c r="K896" s="159"/>
      <c r="L896" s="159"/>
      <c r="M896" s="159"/>
      <c r="N896" s="159"/>
      <c r="O896" s="159"/>
      <c r="P896" s="159"/>
      <c r="Q896" s="159"/>
    </row>
    <row r="897" spans="5:17" ht="12.75">
      <c r="E897" s="159"/>
      <c r="F897" s="159"/>
      <c r="G897" s="159"/>
      <c r="H897" s="159"/>
      <c r="I897" s="159"/>
      <c r="J897" s="159"/>
      <c r="K897" s="159"/>
      <c r="L897" s="159"/>
      <c r="M897" s="159"/>
      <c r="N897" s="159"/>
      <c r="O897" s="159"/>
      <c r="P897" s="159"/>
      <c r="Q897" s="159"/>
    </row>
    <row r="898" spans="5:17" ht="12.75">
      <c r="E898" s="159"/>
      <c r="F898" s="159"/>
      <c r="G898" s="159"/>
      <c r="H898" s="159"/>
      <c r="I898" s="159"/>
      <c r="J898" s="159"/>
      <c r="K898" s="159"/>
      <c r="L898" s="159"/>
      <c r="M898" s="159"/>
      <c r="N898" s="159"/>
      <c r="O898" s="159"/>
      <c r="P898" s="159"/>
      <c r="Q898" s="159"/>
    </row>
    <row r="899" spans="5:17" ht="12.75">
      <c r="E899" s="159"/>
      <c r="F899" s="159"/>
      <c r="G899" s="159"/>
      <c r="H899" s="159"/>
      <c r="I899" s="159"/>
      <c r="J899" s="159"/>
      <c r="K899" s="159"/>
      <c r="L899" s="159"/>
      <c r="M899" s="159"/>
      <c r="N899" s="159"/>
      <c r="O899" s="159"/>
      <c r="P899" s="159"/>
      <c r="Q899" s="159"/>
    </row>
    <row r="900" spans="5:17" ht="12.75">
      <c r="E900" s="159"/>
      <c r="F900" s="159"/>
      <c r="G900" s="159"/>
      <c r="H900" s="159"/>
      <c r="I900" s="159"/>
      <c r="J900" s="159"/>
      <c r="K900" s="159"/>
      <c r="L900" s="159"/>
      <c r="M900" s="159"/>
      <c r="N900" s="159"/>
      <c r="O900" s="159"/>
      <c r="P900" s="159"/>
      <c r="Q900" s="159"/>
    </row>
    <row r="901" spans="5:17" ht="12.75">
      <c r="E901" s="159"/>
      <c r="F901" s="159"/>
      <c r="G901" s="159"/>
      <c r="H901" s="159"/>
      <c r="I901" s="159"/>
      <c r="J901" s="159"/>
      <c r="K901" s="159"/>
      <c r="L901" s="159"/>
      <c r="M901" s="159"/>
      <c r="N901" s="159"/>
      <c r="O901" s="159"/>
      <c r="P901" s="159"/>
      <c r="Q901" s="159"/>
    </row>
    <row r="902" spans="5:17" ht="12.75">
      <c r="E902" s="159"/>
      <c r="F902" s="159"/>
      <c r="G902" s="159"/>
      <c r="H902" s="159"/>
      <c r="I902" s="159"/>
      <c r="J902" s="159"/>
      <c r="K902" s="159"/>
      <c r="L902" s="159"/>
      <c r="M902" s="159"/>
      <c r="N902" s="159"/>
      <c r="O902" s="159"/>
      <c r="P902" s="159"/>
      <c r="Q902" s="159"/>
    </row>
    <row r="903" spans="5:17" ht="12.75">
      <c r="E903" s="159"/>
      <c r="F903" s="159"/>
      <c r="G903" s="159"/>
      <c r="H903" s="159"/>
      <c r="I903" s="159"/>
      <c r="J903" s="159"/>
      <c r="K903" s="159"/>
      <c r="L903" s="159"/>
      <c r="M903" s="159"/>
      <c r="N903" s="159"/>
      <c r="O903" s="159"/>
      <c r="P903" s="159"/>
      <c r="Q903" s="159"/>
    </row>
    <row r="904" spans="5:17" ht="12.75">
      <c r="E904" s="159"/>
      <c r="F904" s="159"/>
      <c r="G904" s="159"/>
      <c r="H904" s="159"/>
      <c r="I904" s="159"/>
      <c r="J904" s="159"/>
      <c r="K904" s="159"/>
      <c r="L904" s="159"/>
      <c r="M904" s="159"/>
      <c r="N904" s="159"/>
      <c r="O904" s="159"/>
      <c r="P904" s="159"/>
      <c r="Q904" s="159"/>
    </row>
    <row r="905" spans="5:17" ht="12.75">
      <c r="E905" s="159"/>
      <c r="F905" s="159"/>
      <c r="G905" s="159"/>
      <c r="H905" s="159"/>
      <c r="I905" s="159"/>
      <c r="J905" s="159"/>
      <c r="K905" s="159"/>
      <c r="L905" s="159"/>
      <c r="M905" s="159"/>
      <c r="N905" s="159"/>
      <c r="O905" s="159"/>
      <c r="P905" s="159"/>
      <c r="Q905" s="159"/>
    </row>
    <row r="906" spans="5:17" ht="12.75">
      <c r="E906" s="159"/>
      <c r="F906" s="159"/>
      <c r="G906" s="159"/>
      <c r="H906" s="159"/>
      <c r="I906" s="159"/>
      <c r="J906" s="159"/>
      <c r="K906" s="159"/>
      <c r="L906" s="159"/>
      <c r="M906" s="159"/>
      <c r="N906" s="159"/>
      <c r="O906" s="159"/>
      <c r="P906" s="159"/>
      <c r="Q906" s="159"/>
    </row>
    <row r="907" spans="5:17" ht="12.75">
      <c r="E907" s="159"/>
      <c r="F907" s="159"/>
      <c r="G907" s="159"/>
      <c r="H907" s="159"/>
      <c r="I907" s="159"/>
      <c r="J907" s="159"/>
      <c r="K907" s="159"/>
      <c r="L907" s="159"/>
      <c r="M907" s="159"/>
      <c r="N907" s="159"/>
      <c r="O907" s="159"/>
      <c r="P907" s="159"/>
      <c r="Q907" s="159"/>
    </row>
    <row r="908" spans="5:17" ht="12.75">
      <c r="E908" s="159"/>
      <c r="F908" s="159"/>
      <c r="G908" s="159"/>
      <c r="H908" s="159"/>
      <c r="I908" s="159"/>
      <c r="J908" s="159"/>
      <c r="K908" s="159"/>
      <c r="L908" s="159"/>
      <c r="M908" s="159"/>
      <c r="N908" s="159"/>
      <c r="O908" s="159"/>
      <c r="P908" s="159"/>
      <c r="Q908" s="159"/>
    </row>
    <row r="909" spans="5:17" ht="12.75">
      <c r="E909" s="159"/>
      <c r="F909" s="159"/>
      <c r="G909" s="159"/>
      <c r="H909" s="159"/>
      <c r="I909" s="159"/>
      <c r="J909" s="159"/>
      <c r="K909" s="159"/>
      <c r="L909" s="159"/>
      <c r="M909" s="159"/>
      <c r="N909" s="159"/>
      <c r="O909" s="159"/>
      <c r="P909" s="159"/>
      <c r="Q909" s="159"/>
    </row>
    <row r="910" spans="5:17" ht="12.75">
      <c r="E910" s="159"/>
      <c r="F910" s="159"/>
      <c r="G910" s="159"/>
      <c r="H910" s="159"/>
      <c r="I910" s="159"/>
      <c r="J910" s="159"/>
      <c r="K910" s="159"/>
      <c r="L910" s="159"/>
      <c r="M910" s="159"/>
      <c r="N910" s="159"/>
      <c r="O910" s="159"/>
      <c r="P910" s="159"/>
      <c r="Q910" s="159"/>
    </row>
    <row r="911" spans="5:17" ht="12.75">
      <c r="E911" s="159"/>
      <c r="F911" s="159"/>
      <c r="G911" s="159"/>
      <c r="H911" s="159"/>
      <c r="I911" s="159"/>
      <c r="J911" s="159"/>
      <c r="K911" s="159"/>
      <c r="L911" s="159"/>
      <c r="M911" s="159"/>
      <c r="N911" s="159"/>
      <c r="O911" s="159"/>
      <c r="P911" s="159"/>
      <c r="Q911" s="159"/>
    </row>
    <row r="912" spans="5:17" ht="12.75">
      <c r="E912" s="159"/>
      <c r="F912" s="159"/>
      <c r="G912" s="159"/>
      <c r="H912" s="159"/>
      <c r="I912" s="159"/>
      <c r="J912" s="159"/>
      <c r="K912" s="159"/>
      <c r="L912" s="159"/>
      <c r="M912" s="159"/>
      <c r="N912" s="159"/>
      <c r="O912" s="159"/>
      <c r="P912" s="159"/>
      <c r="Q912" s="159"/>
    </row>
    <row r="913" spans="5:17" ht="12.75">
      <c r="E913" s="159"/>
      <c r="F913" s="159"/>
      <c r="G913" s="159"/>
      <c r="H913" s="159"/>
      <c r="I913" s="159"/>
      <c r="J913" s="159"/>
      <c r="K913" s="159"/>
      <c r="L913" s="159"/>
      <c r="M913" s="159"/>
      <c r="N913" s="159"/>
      <c r="O913" s="159"/>
      <c r="P913" s="159"/>
      <c r="Q913" s="159"/>
    </row>
    <row r="914" spans="5:17" ht="12.75">
      <c r="E914" s="159"/>
      <c r="F914" s="159"/>
      <c r="G914" s="159"/>
      <c r="H914" s="159"/>
      <c r="I914" s="159"/>
      <c r="J914" s="159"/>
      <c r="K914" s="159"/>
      <c r="L914" s="159"/>
      <c r="M914" s="159"/>
      <c r="N914" s="159"/>
      <c r="O914" s="159"/>
      <c r="P914" s="159"/>
      <c r="Q914" s="159"/>
    </row>
    <row r="915" spans="5:17" ht="12.75">
      <c r="E915" s="159"/>
      <c r="F915" s="159"/>
      <c r="G915" s="159"/>
      <c r="H915" s="159"/>
      <c r="I915" s="159"/>
      <c r="J915" s="159"/>
      <c r="K915" s="159"/>
      <c r="L915" s="159"/>
      <c r="M915" s="159"/>
      <c r="N915" s="159"/>
      <c r="O915" s="159"/>
      <c r="P915" s="159"/>
      <c r="Q915" s="159"/>
    </row>
    <row r="916" spans="5:17" ht="12.75">
      <c r="E916" s="159"/>
      <c r="F916" s="159"/>
      <c r="G916" s="159"/>
      <c r="H916" s="159"/>
      <c r="I916" s="159"/>
      <c r="J916" s="159"/>
      <c r="K916" s="159"/>
      <c r="L916" s="159"/>
      <c r="M916" s="159"/>
      <c r="N916" s="159"/>
      <c r="O916" s="159"/>
      <c r="P916" s="159"/>
      <c r="Q916" s="159"/>
    </row>
    <row r="917" spans="5:17" ht="12.75">
      <c r="E917" s="159"/>
      <c r="F917" s="159"/>
      <c r="G917" s="159"/>
      <c r="H917" s="159"/>
      <c r="I917" s="159"/>
      <c r="J917" s="159"/>
      <c r="K917" s="159"/>
      <c r="L917" s="159"/>
      <c r="M917" s="159"/>
      <c r="N917" s="159"/>
      <c r="O917" s="159"/>
      <c r="P917" s="159"/>
      <c r="Q917" s="159"/>
    </row>
    <row r="918" spans="5:17" ht="12.75">
      <c r="E918" s="159"/>
      <c r="F918" s="159"/>
      <c r="G918" s="159"/>
      <c r="H918" s="159"/>
      <c r="I918" s="159"/>
      <c r="J918" s="159"/>
      <c r="K918" s="159"/>
      <c r="L918" s="159"/>
      <c r="M918" s="159"/>
      <c r="N918" s="159"/>
      <c r="O918" s="159"/>
      <c r="P918" s="159"/>
      <c r="Q918" s="159"/>
    </row>
    <row r="919" spans="5:17" ht="12.75">
      <c r="E919" s="159"/>
      <c r="F919" s="159"/>
      <c r="G919" s="159"/>
      <c r="H919" s="159"/>
      <c r="I919" s="159"/>
      <c r="J919" s="159"/>
      <c r="K919" s="159"/>
      <c r="L919" s="159"/>
      <c r="M919" s="159"/>
      <c r="N919" s="159"/>
      <c r="O919" s="159"/>
      <c r="P919" s="159"/>
      <c r="Q919" s="159"/>
    </row>
    <row r="920" spans="5:17" ht="12.75">
      <c r="E920" s="159"/>
      <c r="F920" s="159"/>
      <c r="G920" s="159"/>
      <c r="H920" s="159"/>
      <c r="I920" s="159"/>
      <c r="J920" s="159"/>
      <c r="K920" s="159"/>
      <c r="L920" s="159"/>
      <c r="M920" s="159"/>
      <c r="N920" s="159"/>
      <c r="O920" s="159"/>
      <c r="P920" s="159"/>
      <c r="Q920" s="159"/>
    </row>
    <row r="921" spans="5:17" ht="12.75">
      <c r="E921" s="159"/>
      <c r="F921" s="159"/>
      <c r="G921" s="159"/>
      <c r="H921" s="159"/>
      <c r="I921" s="159"/>
      <c r="J921" s="159"/>
      <c r="K921" s="159"/>
      <c r="L921" s="159"/>
      <c r="M921" s="159"/>
      <c r="N921" s="159"/>
      <c r="O921" s="159"/>
      <c r="P921" s="159"/>
      <c r="Q921" s="159"/>
    </row>
    <row r="922" spans="5:17" ht="12.75">
      <c r="E922" s="159"/>
      <c r="F922" s="159"/>
      <c r="G922" s="159"/>
      <c r="H922" s="159"/>
      <c r="I922" s="159"/>
      <c r="J922" s="159"/>
      <c r="K922" s="159"/>
      <c r="L922" s="159"/>
      <c r="M922" s="159"/>
      <c r="N922" s="159"/>
      <c r="O922" s="159"/>
      <c r="P922" s="159"/>
      <c r="Q922" s="159"/>
    </row>
    <row r="923" spans="5:17" ht="12.75">
      <c r="E923" s="159"/>
      <c r="F923" s="159"/>
      <c r="G923" s="159"/>
      <c r="H923" s="159"/>
      <c r="I923" s="159"/>
      <c r="J923" s="159"/>
      <c r="K923" s="159"/>
      <c r="L923" s="159"/>
      <c r="M923" s="159"/>
      <c r="N923" s="159"/>
      <c r="O923" s="159"/>
      <c r="P923" s="159"/>
      <c r="Q923" s="159"/>
    </row>
    <row r="924" spans="5:17" ht="12.75">
      <c r="E924" s="159"/>
      <c r="F924" s="159"/>
      <c r="G924" s="159"/>
      <c r="H924" s="159"/>
      <c r="I924" s="159"/>
      <c r="J924" s="159"/>
      <c r="K924" s="159"/>
      <c r="L924" s="159"/>
      <c r="M924" s="159"/>
      <c r="N924" s="159"/>
      <c r="O924" s="159"/>
      <c r="P924" s="159"/>
      <c r="Q924" s="159"/>
    </row>
    <row r="925" spans="5:17" ht="12.75">
      <c r="E925" s="159"/>
      <c r="F925" s="159"/>
      <c r="G925" s="159"/>
      <c r="H925" s="159"/>
      <c r="I925" s="159"/>
      <c r="J925" s="159"/>
      <c r="K925" s="159"/>
      <c r="L925" s="159"/>
      <c r="M925" s="159"/>
      <c r="N925" s="159"/>
      <c r="O925" s="159"/>
      <c r="P925" s="159"/>
      <c r="Q925" s="159"/>
    </row>
    <row r="926" spans="5:17" ht="12.75">
      <c r="E926" s="159"/>
      <c r="F926" s="159"/>
      <c r="G926" s="159"/>
      <c r="H926" s="159"/>
      <c r="I926" s="159"/>
      <c r="J926" s="159"/>
      <c r="K926" s="159"/>
      <c r="L926" s="159"/>
      <c r="M926" s="159"/>
      <c r="N926" s="159"/>
      <c r="O926" s="159"/>
      <c r="P926" s="159"/>
      <c r="Q926" s="159"/>
    </row>
    <row r="927" spans="5:17" ht="12.75">
      <c r="E927" s="159"/>
      <c r="F927" s="159"/>
      <c r="G927" s="159"/>
      <c r="H927" s="159"/>
      <c r="I927" s="159"/>
      <c r="J927" s="159"/>
      <c r="K927" s="159"/>
      <c r="L927" s="159"/>
      <c r="M927" s="159"/>
      <c r="N927" s="159"/>
      <c r="O927" s="159"/>
      <c r="P927" s="159"/>
      <c r="Q927" s="159"/>
    </row>
    <row r="928" spans="5:17" ht="12.75">
      <c r="E928" s="159"/>
      <c r="F928" s="159"/>
      <c r="G928" s="159"/>
      <c r="H928" s="159"/>
      <c r="I928" s="159"/>
      <c r="J928" s="159"/>
      <c r="K928" s="159"/>
      <c r="L928" s="159"/>
      <c r="M928" s="159"/>
      <c r="N928" s="159"/>
      <c r="O928" s="159"/>
      <c r="P928" s="159"/>
      <c r="Q928" s="159"/>
    </row>
    <row r="929" spans="5:17" ht="12.75">
      <c r="E929" s="159"/>
      <c r="F929" s="159"/>
      <c r="G929" s="159"/>
      <c r="H929" s="159"/>
      <c r="I929" s="159"/>
      <c r="J929" s="159"/>
      <c r="K929" s="159"/>
      <c r="L929" s="159"/>
      <c r="M929" s="159"/>
      <c r="N929" s="159"/>
      <c r="O929" s="159"/>
      <c r="P929" s="159"/>
      <c r="Q929" s="159"/>
    </row>
    <row r="930" spans="5:17" ht="12.75">
      <c r="E930" s="159"/>
      <c r="F930" s="159"/>
      <c r="G930" s="159"/>
      <c r="H930" s="159"/>
      <c r="I930" s="159"/>
      <c r="J930" s="159"/>
      <c r="K930" s="159"/>
      <c r="L930" s="159"/>
      <c r="M930" s="159"/>
      <c r="N930" s="159"/>
      <c r="O930" s="159"/>
      <c r="P930" s="159"/>
      <c r="Q930" s="159"/>
    </row>
    <row r="931" spans="5:17" ht="12.75">
      <c r="E931" s="159"/>
      <c r="F931" s="159"/>
      <c r="G931" s="159"/>
      <c r="H931" s="159"/>
      <c r="I931" s="159"/>
      <c r="J931" s="159"/>
      <c r="K931" s="159"/>
      <c r="L931" s="159"/>
      <c r="M931" s="159"/>
      <c r="N931" s="159"/>
      <c r="O931" s="159"/>
      <c r="P931" s="159"/>
      <c r="Q931" s="159"/>
    </row>
    <row r="932" spans="5:17" ht="12.75">
      <c r="E932" s="159"/>
      <c r="F932" s="159"/>
      <c r="G932" s="159"/>
      <c r="H932" s="159"/>
      <c r="I932" s="159"/>
      <c r="J932" s="159"/>
      <c r="K932" s="159"/>
      <c r="L932" s="159"/>
      <c r="M932" s="159"/>
      <c r="N932" s="159"/>
      <c r="O932" s="159"/>
      <c r="P932" s="159"/>
      <c r="Q932" s="159"/>
    </row>
    <row r="933" spans="5:17" ht="12.75">
      <c r="E933" s="159"/>
      <c r="F933" s="159"/>
      <c r="G933" s="159"/>
      <c r="H933" s="159"/>
      <c r="I933" s="159"/>
      <c r="J933" s="159"/>
      <c r="K933" s="159"/>
      <c r="L933" s="159"/>
      <c r="M933" s="159"/>
      <c r="N933" s="159"/>
      <c r="O933" s="159"/>
      <c r="P933" s="159"/>
      <c r="Q933" s="159"/>
    </row>
    <row r="934" spans="5:17" ht="12.75">
      <c r="E934" s="159"/>
      <c r="F934" s="159"/>
      <c r="G934" s="159"/>
      <c r="H934" s="159"/>
      <c r="I934" s="159"/>
      <c r="J934" s="159"/>
      <c r="K934" s="159"/>
      <c r="L934" s="159"/>
      <c r="M934" s="159"/>
      <c r="N934" s="159"/>
      <c r="O934" s="159"/>
      <c r="P934" s="159"/>
      <c r="Q934" s="159"/>
    </row>
    <row r="935" spans="5:17" ht="12.75">
      <c r="E935" s="159"/>
      <c r="F935" s="159"/>
      <c r="G935" s="159"/>
      <c r="H935" s="159"/>
      <c r="I935" s="159"/>
      <c r="J935" s="159"/>
      <c r="K935" s="159"/>
      <c r="L935" s="159"/>
      <c r="M935" s="159"/>
      <c r="N935" s="159"/>
      <c r="O935" s="159"/>
      <c r="P935" s="159"/>
      <c r="Q935" s="159"/>
    </row>
    <row r="936" spans="5:17" ht="12.75">
      <c r="E936" s="159"/>
      <c r="F936" s="159"/>
      <c r="G936" s="159"/>
      <c r="H936" s="159"/>
      <c r="I936" s="159"/>
      <c r="J936" s="159"/>
      <c r="K936" s="159"/>
      <c r="L936" s="159"/>
      <c r="M936" s="159"/>
      <c r="N936" s="159"/>
      <c r="O936" s="159"/>
      <c r="P936" s="159"/>
      <c r="Q936" s="159"/>
    </row>
    <row r="937" spans="5:17" ht="12.75">
      <c r="E937" s="159"/>
      <c r="F937" s="159"/>
      <c r="G937" s="159"/>
      <c r="H937" s="159"/>
      <c r="I937" s="159"/>
      <c r="J937" s="159"/>
      <c r="K937" s="159"/>
      <c r="L937" s="159"/>
      <c r="M937" s="159"/>
      <c r="N937" s="159"/>
      <c r="O937" s="159"/>
      <c r="P937" s="159"/>
      <c r="Q937" s="159"/>
    </row>
    <row r="938" spans="5:17" ht="12.75">
      <c r="E938" s="159"/>
      <c r="F938" s="159"/>
      <c r="G938" s="159"/>
      <c r="H938" s="159"/>
      <c r="I938" s="159"/>
      <c r="J938" s="159"/>
      <c r="K938" s="159"/>
      <c r="L938" s="159"/>
      <c r="M938" s="159"/>
      <c r="N938" s="159"/>
      <c r="O938" s="159"/>
      <c r="P938" s="159"/>
      <c r="Q938" s="159"/>
    </row>
    <row r="939" spans="5:17" ht="12.75">
      <c r="E939" s="159"/>
      <c r="F939" s="159"/>
      <c r="G939" s="159"/>
      <c r="H939" s="159"/>
      <c r="I939" s="159"/>
      <c r="J939" s="159"/>
      <c r="K939" s="159"/>
      <c r="L939" s="159"/>
      <c r="M939" s="159"/>
      <c r="N939" s="159"/>
      <c r="O939" s="159"/>
      <c r="P939" s="159"/>
      <c r="Q939" s="159"/>
    </row>
    <row r="940" spans="5:17" ht="12.75">
      <c r="E940" s="159"/>
      <c r="F940" s="159"/>
      <c r="G940" s="159"/>
      <c r="H940" s="159"/>
      <c r="I940" s="159"/>
      <c r="J940" s="159"/>
      <c r="K940" s="159"/>
      <c r="L940" s="159"/>
      <c r="M940" s="159"/>
      <c r="N940" s="159"/>
      <c r="O940" s="159"/>
      <c r="P940" s="159"/>
      <c r="Q940" s="159"/>
    </row>
    <row r="941" spans="5:17" ht="12.75">
      <c r="E941" s="159"/>
      <c r="F941" s="159"/>
      <c r="G941" s="159"/>
      <c r="H941" s="159"/>
      <c r="I941" s="159"/>
      <c r="J941" s="159"/>
      <c r="K941" s="159"/>
      <c r="L941" s="159"/>
      <c r="M941" s="159"/>
      <c r="N941" s="159"/>
      <c r="O941" s="159"/>
      <c r="P941" s="159"/>
      <c r="Q941" s="159"/>
    </row>
    <row r="942" spans="5:17" ht="12.75">
      <c r="E942" s="159"/>
      <c r="F942" s="159"/>
      <c r="G942" s="159"/>
      <c r="H942" s="159"/>
      <c r="I942" s="159"/>
      <c r="J942" s="159"/>
      <c r="K942" s="159"/>
      <c r="L942" s="159"/>
      <c r="M942" s="159"/>
      <c r="N942" s="159"/>
      <c r="O942" s="159"/>
      <c r="P942" s="159"/>
      <c r="Q942" s="159"/>
    </row>
    <row r="943" spans="5:17" ht="12.75">
      <c r="E943" s="159"/>
      <c r="F943" s="159"/>
      <c r="G943" s="159"/>
      <c r="H943" s="159"/>
      <c r="I943" s="159"/>
      <c r="J943" s="159"/>
      <c r="K943" s="159"/>
      <c r="L943" s="159"/>
      <c r="M943" s="159"/>
      <c r="N943" s="159"/>
      <c r="O943" s="159"/>
      <c r="P943" s="159"/>
      <c r="Q943" s="159"/>
    </row>
    <row r="944" spans="5:17" ht="12.75">
      <c r="E944" s="159"/>
      <c r="F944" s="159"/>
      <c r="G944" s="159"/>
      <c r="H944" s="159"/>
      <c r="I944" s="159"/>
      <c r="J944" s="159"/>
      <c r="K944" s="159"/>
      <c r="L944" s="159"/>
      <c r="M944" s="159"/>
      <c r="N944" s="159"/>
      <c r="O944" s="159"/>
      <c r="P944" s="159"/>
      <c r="Q944" s="159"/>
    </row>
    <row r="945" spans="5:17" ht="12.75">
      <c r="E945" s="159"/>
      <c r="F945" s="159"/>
      <c r="G945" s="159"/>
      <c r="H945" s="159"/>
      <c r="I945" s="159"/>
      <c r="J945" s="159"/>
      <c r="K945" s="159"/>
      <c r="L945" s="159"/>
      <c r="M945" s="159"/>
      <c r="N945" s="159"/>
      <c r="O945" s="159"/>
      <c r="P945" s="159"/>
      <c r="Q945" s="159"/>
    </row>
    <row r="946" spans="5:17" ht="12.75">
      <c r="E946" s="159"/>
      <c r="F946" s="159"/>
      <c r="G946" s="159"/>
      <c r="H946" s="159"/>
      <c r="I946" s="159"/>
      <c r="J946" s="159"/>
      <c r="K946" s="159"/>
      <c r="L946" s="159"/>
      <c r="M946" s="159"/>
      <c r="N946" s="159"/>
      <c r="O946" s="159"/>
      <c r="P946" s="159"/>
      <c r="Q946" s="159"/>
    </row>
    <row r="947" spans="5:17" ht="12.75">
      <c r="E947" s="159"/>
      <c r="F947" s="159"/>
      <c r="G947" s="159"/>
      <c r="H947" s="159"/>
      <c r="I947" s="159"/>
      <c r="J947" s="159"/>
      <c r="K947" s="159"/>
      <c r="L947" s="159"/>
      <c r="M947" s="159"/>
      <c r="N947" s="159"/>
      <c r="O947" s="159"/>
      <c r="P947" s="159"/>
      <c r="Q947" s="159"/>
    </row>
    <row r="948" spans="5:17" ht="12.75">
      <c r="E948" s="159"/>
      <c r="F948" s="159"/>
      <c r="G948" s="159"/>
      <c r="H948" s="159"/>
      <c r="I948" s="159"/>
      <c r="J948" s="159"/>
      <c r="K948" s="159"/>
      <c r="L948" s="159"/>
      <c r="M948" s="159"/>
      <c r="N948" s="159"/>
      <c r="O948" s="159"/>
      <c r="P948" s="159"/>
      <c r="Q948" s="159"/>
    </row>
    <row r="949" spans="5:17" ht="12.75">
      <c r="E949" s="159"/>
      <c r="F949" s="159"/>
      <c r="G949" s="159"/>
      <c r="H949" s="159"/>
      <c r="I949" s="159"/>
      <c r="J949" s="159"/>
      <c r="K949" s="159"/>
      <c r="L949" s="159"/>
      <c r="M949" s="159"/>
      <c r="N949" s="159"/>
      <c r="O949" s="159"/>
      <c r="P949" s="159"/>
      <c r="Q949" s="159"/>
    </row>
    <row r="950" spans="5:17" ht="12.75">
      <c r="E950" s="159"/>
      <c r="F950" s="159"/>
      <c r="G950" s="159"/>
      <c r="H950" s="159"/>
      <c r="I950" s="159"/>
      <c r="J950" s="159"/>
      <c r="K950" s="159"/>
      <c r="L950" s="159"/>
      <c r="M950" s="159"/>
      <c r="N950" s="159"/>
      <c r="O950" s="159"/>
      <c r="P950" s="159"/>
      <c r="Q950" s="159"/>
    </row>
    <row r="951" spans="5:17" ht="12.75">
      <c r="E951" s="159"/>
      <c r="F951" s="159"/>
      <c r="G951" s="159"/>
      <c r="H951" s="159"/>
      <c r="I951" s="159"/>
      <c r="J951" s="159"/>
      <c r="K951" s="159"/>
      <c r="L951" s="159"/>
      <c r="M951" s="159"/>
      <c r="N951" s="159"/>
      <c r="O951" s="159"/>
      <c r="P951" s="159"/>
      <c r="Q951" s="159"/>
    </row>
    <row r="952" spans="5:17" ht="12.75">
      <c r="E952" s="159"/>
      <c r="F952" s="159"/>
      <c r="G952" s="159"/>
      <c r="H952" s="159"/>
      <c r="I952" s="159"/>
      <c r="J952" s="159"/>
      <c r="K952" s="159"/>
      <c r="L952" s="159"/>
      <c r="M952" s="159"/>
      <c r="N952" s="159"/>
      <c r="O952" s="159"/>
      <c r="P952" s="159"/>
      <c r="Q952" s="159"/>
    </row>
    <row r="953" spans="5:17" ht="12.75">
      <c r="E953" s="159"/>
      <c r="F953" s="159"/>
      <c r="G953" s="159"/>
      <c r="H953" s="159"/>
      <c r="I953" s="159"/>
      <c r="J953" s="159"/>
      <c r="K953" s="159"/>
      <c r="L953" s="159"/>
      <c r="M953" s="159"/>
      <c r="N953" s="159"/>
      <c r="O953" s="159"/>
      <c r="P953" s="159"/>
      <c r="Q953" s="159"/>
    </row>
    <row r="954" spans="5:17" ht="12.75">
      <c r="E954" s="159"/>
      <c r="F954" s="159"/>
      <c r="G954" s="159"/>
      <c r="H954" s="159"/>
      <c r="I954" s="159"/>
      <c r="J954" s="159"/>
      <c r="K954" s="159"/>
      <c r="L954" s="159"/>
      <c r="M954" s="159"/>
      <c r="N954" s="159"/>
      <c r="O954" s="159"/>
      <c r="P954" s="159"/>
      <c r="Q954" s="159"/>
    </row>
    <row r="955" spans="5:17" ht="12.75">
      <c r="E955" s="159"/>
      <c r="F955" s="159"/>
      <c r="G955" s="159"/>
      <c r="H955" s="159"/>
      <c r="I955" s="159"/>
      <c r="J955" s="159"/>
      <c r="K955" s="159"/>
      <c r="L955" s="159"/>
      <c r="M955" s="159"/>
      <c r="N955" s="159"/>
      <c r="O955" s="159"/>
      <c r="P955" s="159"/>
      <c r="Q955" s="159"/>
    </row>
    <row r="956" spans="5:17" ht="12.75">
      <c r="E956" s="159"/>
      <c r="F956" s="159"/>
      <c r="G956" s="159"/>
      <c r="H956" s="159"/>
      <c r="I956" s="159"/>
      <c r="J956" s="159"/>
      <c r="K956" s="159"/>
      <c r="L956" s="159"/>
      <c r="M956" s="159"/>
      <c r="N956" s="159"/>
      <c r="O956" s="159"/>
      <c r="P956" s="159"/>
      <c r="Q956" s="159"/>
    </row>
    <row r="957" spans="5:17" ht="12.75">
      <c r="E957" s="159"/>
      <c r="F957" s="159"/>
      <c r="G957" s="159"/>
      <c r="H957" s="159"/>
      <c r="I957" s="159"/>
      <c r="J957" s="159"/>
      <c r="K957" s="159"/>
      <c r="L957" s="159"/>
      <c r="M957" s="159"/>
      <c r="N957" s="159"/>
      <c r="O957" s="159"/>
      <c r="P957" s="159"/>
      <c r="Q957" s="159"/>
    </row>
    <row r="958" spans="5:17" ht="12.75">
      <c r="E958" s="159"/>
      <c r="F958" s="159"/>
      <c r="G958" s="159"/>
      <c r="H958" s="159"/>
      <c r="I958" s="159"/>
      <c r="J958" s="159"/>
      <c r="K958" s="159"/>
      <c r="L958" s="159"/>
      <c r="M958" s="159"/>
      <c r="N958" s="159"/>
      <c r="O958" s="159"/>
      <c r="P958" s="159"/>
      <c r="Q958" s="159"/>
    </row>
    <row r="959" spans="5:17" ht="12.75">
      <c r="E959" s="159"/>
      <c r="F959" s="159"/>
      <c r="G959" s="159"/>
      <c r="H959" s="159"/>
      <c r="I959" s="159"/>
      <c r="J959" s="159"/>
      <c r="K959" s="159"/>
      <c r="L959" s="159"/>
      <c r="M959" s="159"/>
      <c r="N959" s="159"/>
      <c r="O959" s="159"/>
      <c r="P959" s="159"/>
      <c r="Q959" s="159"/>
    </row>
    <row r="960" spans="5:17" ht="12.75">
      <c r="E960" s="159"/>
      <c r="F960" s="159"/>
      <c r="G960" s="159"/>
      <c r="H960" s="159"/>
      <c r="I960" s="159"/>
      <c r="J960" s="159"/>
      <c r="K960" s="159"/>
      <c r="L960" s="159"/>
      <c r="M960" s="159"/>
      <c r="N960" s="159"/>
      <c r="O960" s="159"/>
      <c r="P960" s="159"/>
      <c r="Q960" s="159"/>
    </row>
    <row r="961" spans="5:17" ht="12.75">
      <c r="E961" s="159"/>
      <c r="F961" s="159"/>
      <c r="G961" s="159"/>
      <c r="H961" s="159"/>
      <c r="I961" s="159"/>
      <c r="J961" s="159"/>
      <c r="K961" s="159"/>
      <c r="L961" s="159"/>
      <c r="M961" s="159"/>
      <c r="N961" s="159"/>
      <c r="O961" s="159"/>
      <c r="P961" s="159"/>
      <c r="Q961" s="159"/>
    </row>
    <row r="962" spans="5:17" ht="12.75">
      <c r="E962" s="159"/>
      <c r="F962" s="159"/>
      <c r="G962" s="159"/>
      <c r="H962" s="159"/>
      <c r="I962" s="159"/>
      <c r="J962" s="159"/>
      <c r="K962" s="159"/>
      <c r="L962" s="159"/>
      <c r="M962" s="159"/>
      <c r="N962" s="159"/>
      <c r="O962" s="159"/>
      <c r="P962" s="159"/>
      <c r="Q962" s="159"/>
    </row>
    <row r="963" spans="5:17" ht="12.75">
      <c r="E963" s="159"/>
      <c r="F963" s="159"/>
      <c r="G963" s="159"/>
      <c r="H963" s="159"/>
      <c r="I963" s="159"/>
      <c r="J963" s="159"/>
      <c r="K963" s="159"/>
      <c r="L963" s="159"/>
      <c r="M963" s="159"/>
      <c r="N963" s="159"/>
      <c r="O963" s="159"/>
      <c r="P963" s="159"/>
      <c r="Q963" s="159"/>
    </row>
    <row r="964" spans="5:17" ht="12.75">
      <c r="E964" s="159"/>
      <c r="F964" s="159"/>
      <c r="G964" s="159"/>
      <c r="H964" s="159"/>
      <c r="I964" s="159"/>
      <c r="J964" s="159"/>
      <c r="K964" s="159"/>
      <c r="L964" s="159"/>
      <c r="M964" s="159"/>
      <c r="N964" s="159"/>
      <c r="O964" s="159"/>
      <c r="P964" s="159"/>
      <c r="Q964" s="159"/>
    </row>
    <row r="965" spans="5:17" ht="12.75">
      <c r="E965" s="159"/>
      <c r="F965" s="159"/>
      <c r="G965" s="159"/>
      <c r="H965" s="159"/>
      <c r="I965" s="159"/>
      <c r="J965" s="159"/>
      <c r="K965" s="159"/>
      <c r="L965" s="159"/>
      <c r="M965" s="159"/>
      <c r="N965" s="159"/>
      <c r="O965" s="159"/>
      <c r="P965" s="159"/>
      <c r="Q965" s="159"/>
    </row>
    <row r="966" spans="5:17" ht="12.75">
      <c r="E966" s="159"/>
      <c r="F966" s="159"/>
      <c r="G966" s="159"/>
      <c r="H966" s="159"/>
      <c r="I966" s="159"/>
      <c r="J966" s="159"/>
      <c r="K966" s="159"/>
      <c r="L966" s="159"/>
      <c r="M966" s="159"/>
      <c r="N966" s="159"/>
      <c r="O966" s="159"/>
      <c r="P966" s="159"/>
      <c r="Q966" s="159"/>
    </row>
    <row r="967" spans="5:17" ht="12.75">
      <c r="E967" s="159"/>
      <c r="F967" s="159"/>
      <c r="G967" s="159"/>
      <c r="H967" s="159"/>
      <c r="I967" s="159"/>
      <c r="J967" s="159"/>
      <c r="K967" s="159"/>
      <c r="L967" s="159"/>
      <c r="M967" s="159"/>
      <c r="N967" s="159"/>
      <c r="O967" s="159"/>
      <c r="P967" s="159"/>
      <c r="Q967" s="159"/>
    </row>
    <row r="968" spans="5:17" ht="12.75">
      <c r="E968" s="159"/>
      <c r="F968" s="159"/>
      <c r="G968" s="159"/>
      <c r="H968" s="159"/>
      <c r="I968" s="159"/>
      <c r="J968" s="159"/>
      <c r="K968" s="159"/>
      <c r="L968" s="159"/>
      <c r="M968" s="159"/>
      <c r="N968" s="159"/>
      <c r="O968" s="159"/>
      <c r="P968" s="159"/>
      <c r="Q968" s="159"/>
    </row>
    <row r="969" spans="5:17" ht="12.75">
      <c r="E969" s="159"/>
      <c r="F969" s="159"/>
      <c r="G969" s="159"/>
      <c r="H969" s="159"/>
      <c r="I969" s="159"/>
      <c r="J969" s="159"/>
      <c r="K969" s="159"/>
      <c r="L969" s="159"/>
      <c r="M969" s="159"/>
      <c r="N969" s="159"/>
      <c r="O969" s="159"/>
      <c r="P969" s="159"/>
      <c r="Q969" s="159"/>
    </row>
    <row r="970" spans="5:17" ht="12.75">
      <c r="E970" s="159"/>
      <c r="F970" s="159"/>
      <c r="G970" s="159"/>
      <c r="H970" s="159"/>
      <c r="I970" s="159"/>
      <c r="J970" s="159"/>
      <c r="K970" s="159"/>
      <c r="L970" s="159"/>
      <c r="M970" s="159"/>
      <c r="N970" s="159"/>
      <c r="O970" s="159"/>
      <c r="P970" s="159"/>
      <c r="Q970" s="159"/>
    </row>
    <row r="971" spans="5:17" ht="12.75">
      <c r="E971" s="159"/>
      <c r="F971" s="159"/>
      <c r="G971" s="159"/>
      <c r="H971" s="159"/>
      <c r="I971" s="159"/>
      <c r="J971" s="159"/>
      <c r="K971" s="159"/>
      <c r="L971" s="159"/>
      <c r="M971" s="159"/>
      <c r="N971" s="159"/>
      <c r="O971" s="159"/>
      <c r="P971" s="159"/>
      <c r="Q971" s="159"/>
    </row>
    <row r="972" spans="5:17" ht="12.75">
      <c r="E972" s="159"/>
      <c r="F972" s="159"/>
      <c r="G972" s="159"/>
      <c r="H972" s="159"/>
      <c r="I972" s="159"/>
      <c r="J972" s="159"/>
      <c r="K972" s="159"/>
      <c r="L972" s="159"/>
      <c r="M972" s="159"/>
      <c r="N972" s="159"/>
      <c r="O972" s="159"/>
      <c r="P972" s="159"/>
      <c r="Q972" s="159"/>
    </row>
    <row r="973" spans="5:17" ht="12.75">
      <c r="E973" s="159"/>
      <c r="F973" s="159"/>
      <c r="G973" s="159"/>
      <c r="H973" s="159"/>
      <c r="I973" s="159"/>
      <c r="J973" s="159"/>
      <c r="K973" s="159"/>
      <c r="L973" s="159"/>
      <c r="M973" s="159"/>
      <c r="N973" s="159"/>
      <c r="O973" s="159"/>
      <c r="P973" s="159"/>
      <c r="Q973" s="159"/>
    </row>
    <row r="974" spans="5:17" ht="12.75">
      <c r="E974" s="159"/>
      <c r="F974" s="159"/>
      <c r="G974" s="159"/>
      <c r="H974" s="159"/>
      <c r="I974" s="159"/>
      <c r="J974" s="159"/>
      <c r="K974" s="159"/>
      <c r="L974" s="159"/>
      <c r="M974" s="159"/>
      <c r="N974" s="159"/>
      <c r="O974" s="159"/>
      <c r="P974" s="159"/>
      <c r="Q974" s="159"/>
    </row>
    <row r="975" spans="5:17" ht="12.75">
      <c r="E975" s="159"/>
      <c r="F975" s="159"/>
      <c r="G975" s="159"/>
      <c r="H975" s="159"/>
      <c r="I975" s="159"/>
      <c r="J975" s="159"/>
      <c r="K975" s="159"/>
      <c r="L975" s="159"/>
      <c r="M975" s="159"/>
      <c r="N975" s="159"/>
      <c r="O975" s="159"/>
      <c r="P975" s="159"/>
      <c r="Q975" s="159"/>
    </row>
    <row r="976" spans="5:17" ht="12.75">
      <c r="E976" s="159"/>
      <c r="F976" s="159"/>
      <c r="G976" s="159"/>
      <c r="H976" s="159"/>
      <c r="I976" s="159"/>
      <c r="J976" s="159"/>
      <c r="K976" s="159"/>
      <c r="L976" s="159"/>
      <c r="M976" s="159"/>
      <c r="N976" s="159"/>
      <c r="O976" s="159"/>
      <c r="P976" s="159"/>
      <c r="Q976" s="159"/>
    </row>
    <row r="977" spans="5:17" ht="12.75">
      <c r="E977" s="159"/>
      <c r="F977" s="159"/>
      <c r="G977" s="159"/>
      <c r="H977" s="159"/>
      <c r="I977" s="159"/>
      <c r="J977" s="159"/>
      <c r="K977" s="159"/>
      <c r="L977" s="159"/>
      <c r="M977" s="159"/>
      <c r="N977" s="159"/>
      <c r="O977" s="159"/>
      <c r="P977" s="159"/>
      <c r="Q977" s="159"/>
    </row>
    <row r="978" spans="5:17" ht="12.75">
      <c r="E978" s="159"/>
      <c r="F978" s="159"/>
      <c r="G978" s="159"/>
      <c r="H978" s="159"/>
      <c r="I978" s="159"/>
      <c r="J978" s="159"/>
      <c r="K978" s="159"/>
      <c r="L978" s="159"/>
      <c r="M978" s="159"/>
      <c r="N978" s="159"/>
      <c r="O978" s="159"/>
      <c r="P978" s="159"/>
      <c r="Q978" s="159"/>
    </row>
    <row r="979" spans="5:17" ht="12.75">
      <c r="E979" s="159"/>
      <c r="F979" s="159"/>
      <c r="G979" s="159"/>
      <c r="H979" s="159"/>
      <c r="I979" s="159"/>
      <c r="J979" s="159"/>
      <c r="K979" s="159"/>
      <c r="L979" s="159"/>
      <c r="M979" s="159"/>
      <c r="N979" s="159"/>
      <c r="O979" s="159"/>
      <c r="P979" s="159"/>
      <c r="Q979" s="159"/>
    </row>
    <row r="980" spans="5:17" ht="12.75">
      <c r="E980" s="159"/>
      <c r="F980" s="159"/>
      <c r="G980" s="159"/>
      <c r="H980" s="159"/>
      <c r="I980" s="159"/>
      <c r="J980" s="159"/>
      <c r="K980" s="159"/>
      <c r="L980" s="159"/>
      <c r="M980" s="159"/>
      <c r="N980" s="159"/>
      <c r="O980" s="159"/>
      <c r="P980" s="159"/>
      <c r="Q980" s="159"/>
    </row>
    <row r="981" spans="5:17" ht="12.75">
      <c r="E981" s="159"/>
      <c r="F981" s="159"/>
      <c r="G981" s="159"/>
      <c r="H981" s="159"/>
      <c r="I981" s="159"/>
      <c r="J981" s="159"/>
      <c r="K981" s="159"/>
      <c r="L981" s="159"/>
      <c r="M981" s="159"/>
      <c r="N981" s="159"/>
      <c r="O981" s="159"/>
      <c r="P981" s="159"/>
      <c r="Q981" s="159"/>
    </row>
    <row r="982" spans="5:17" ht="12.75">
      <c r="E982" s="159"/>
      <c r="F982" s="159"/>
      <c r="G982" s="159"/>
      <c r="H982" s="159"/>
      <c r="I982" s="159"/>
      <c r="J982" s="159"/>
      <c r="K982" s="159"/>
      <c r="L982" s="159"/>
      <c r="M982" s="159"/>
      <c r="N982" s="159"/>
      <c r="O982" s="159"/>
      <c r="P982" s="159"/>
      <c r="Q982" s="159"/>
    </row>
    <row r="983" spans="5:17" ht="12.75">
      <c r="E983" s="159"/>
      <c r="F983" s="159"/>
      <c r="G983" s="159"/>
      <c r="H983" s="159"/>
      <c r="I983" s="159"/>
      <c r="J983" s="159"/>
      <c r="K983" s="159"/>
      <c r="L983" s="159"/>
      <c r="M983" s="159"/>
      <c r="N983" s="159"/>
      <c r="O983" s="159"/>
      <c r="P983" s="159"/>
      <c r="Q983" s="159"/>
    </row>
    <row r="984" spans="5:17" ht="12.75">
      <c r="E984" s="159"/>
      <c r="F984" s="159"/>
      <c r="G984" s="159"/>
      <c r="H984" s="159"/>
      <c r="I984" s="159"/>
      <c r="J984" s="159"/>
      <c r="K984" s="159"/>
      <c r="L984" s="159"/>
      <c r="M984" s="159"/>
      <c r="N984" s="159"/>
      <c r="O984" s="159"/>
      <c r="P984" s="159"/>
      <c r="Q984" s="159"/>
    </row>
    <row r="985" spans="5:17" ht="12.75">
      <c r="E985" s="159"/>
      <c r="F985" s="159"/>
      <c r="G985" s="159"/>
      <c r="H985" s="159"/>
      <c r="I985" s="159"/>
      <c r="J985" s="159"/>
      <c r="K985" s="159"/>
      <c r="L985" s="159"/>
      <c r="M985" s="159"/>
      <c r="N985" s="159"/>
      <c r="O985" s="159"/>
      <c r="P985" s="159"/>
      <c r="Q985" s="159"/>
    </row>
    <row r="986" spans="5:17" ht="12.75">
      <c r="E986" s="159"/>
      <c r="F986" s="159"/>
      <c r="G986" s="159"/>
      <c r="H986" s="159"/>
      <c r="I986" s="159"/>
      <c r="J986" s="159"/>
      <c r="K986" s="159"/>
      <c r="L986" s="159"/>
      <c r="M986" s="159"/>
      <c r="N986" s="159"/>
      <c r="O986" s="159"/>
      <c r="P986" s="159"/>
      <c r="Q986" s="159"/>
    </row>
    <row r="987" spans="5:17" ht="12.75">
      <c r="E987" s="159"/>
      <c r="F987" s="159"/>
      <c r="G987" s="159"/>
      <c r="H987" s="159"/>
      <c r="I987" s="159"/>
      <c r="J987" s="159"/>
      <c r="K987" s="159"/>
      <c r="L987" s="159"/>
      <c r="M987" s="159"/>
      <c r="N987" s="159"/>
      <c r="O987" s="159"/>
      <c r="P987" s="159"/>
      <c r="Q987" s="159"/>
    </row>
    <row r="988" spans="5:17" ht="12.75">
      <c r="E988" s="159"/>
      <c r="F988" s="159"/>
      <c r="G988" s="159"/>
      <c r="H988" s="159"/>
      <c r="I988" s="159"/>
      <c r="J988" s="159"/>
      <c r="K988" s="159"/>
      <c r="L988" s="159"/>
      <c r="M988" s="159"/>
      <c r="N988" s="159"/>
      <c r="O988" s="159"/>
      <c r="P988" s="159"/>
      <c r="Q988" s="159"/>
    </row>
    <row r="989" spans="5:17" ht="12.75">
      <c r="E989" s="159"/>
      <c r="F989" s="159"/>
      <c r="G989" s="159"/>
      <c r="H989" s="159"/>
      <c r="I989" s="159"/>
      <c r="J989" s="159"/>
      <c r="K989" s="159"/>
      <c r="L989" s="159"/>
      <c r="M989" s="159"/>
      <c r="N989" s="159"/>
      <c r="O989" s="159"/>
      <c r="P989" s="159"/>
      <c r="Q989" s="159"/>
    </row>
    <row r="990" spans="5:17" ht="12.75">
      <c r="E990" s="159"/>
      <c r="F990" s="159"/>
      <c r="G990" s="159"/>
      <c r="H990" s="159"/>
      <c r="I990" s="159"/>
      <c r="J990" s="159"/>
      <c r="K990" s="159"/>
      <c r="L990" s="159"/>
      <c r="M990" s="159"/>
      <c r="N990" s="159"/>
      <c r="O990" s="159"/>
      <c r="P990" s="159"/>
      <c r="Q990" s="159"/>
    </row>
    <row r="991" spans="5:17" ht="12.75">
      <c r="E991" s="159"/>
      <c r="F991" s="159"/>
      <c r="G991" s="159"/>
      <c r="H991" s="159"/>
      <c r="I991" s="159"/>
      <c r="J991" s="159"/>
      <c r="K991" s="159"/>
      <c r="L991" s="159"/>
      <c r="M991" s="159"/>
      <c r="N991" s="159"/>
      <c r="O991" s="159"/>
      <c r="P991" s="159"/>
      <c r="Q991" s="159"/>
    </row>
    <row r="992" spans="5:17" ht="12.75">
      <c r="E992" s="159"/>
      <c r="F992" s="159"/>
      <c r="G992" s="159"/>
      <c r="H992" s="159"/>
      <c r="I992" s="159"/>
      <c r="J992" s="159"/>
      <c r="K992" s="159"/>
      <c r="L992" s="159"/>
      <c r="M992" s="159"/>
      <c r="N992" s="159"/>
      <c r="O992" s="159"/>
      <c r="P992" s="159"/>
      <c r="Q992" s="159"/>
    </row>
    <row r="993" spans="5:17" ht="12.75">
      <c r="E993" s="159"/>
      <c r="F993" s="159"/>
      <c r="G993" s="159"/>
      <c r="H993" s="159"/>
      <c r="I993" s="159"/>
      <c r="J993" s="159"/>
      <c r="K993" s="159"/>
      <c r="L993" s="159"/>
      <c r="M993" s="159"/>
      <c r="N993" s="159"/>
      <c r="O993" s="159"/>
      <c r="P993" s="159"/>
      <c r="Q993" s="159"/>
    </row>
    <row r="994" spans="5:17" ht="12.75">
      <c r="E994" s="159"/>
      <c r="F994" s="159"/>
      <c r="G994" s="159"/>
      <c r="H994" s="159"/>
      <c r="I994" s="159"/>
      <c r="J994" s="159"/>
      <c r="K994" s="159"/>
      <c r="L994" s="159"/>
      <c r="M994" s="159"/>
      <c r="N994" s="159"/>
      <c r="O994" s="159"/>
      <c r="P994" s="159"/>
      <c r="Q994" s="159"/>
    </row>
    <row r="995" spans="5:17" ht="12.75">
      <c r="E995" s="159"/>
      <c r="F995" s="159"/>
      <c r="G995" s="159"/>
      <c r="H995" s="159"/>
      <c r="I995" s="159"/>
      <c r="J995" s="159"/>
      <c r="K995" s="159"/>
      <c r="L995" s="159"/>
      <c r="M995" s="159"/>
      <c r="N995" s="159"/>
      <c r="O995" s="159"/>
      <c r="P995" s="159"/>
      <c r="Q995" s="159"/>
    </row>
    <row r="996" spans="5:17" ht="12.75">
      <c r="E996" s="159"/>
      <c r="F996" s="159"/>
      <c r="G996" s="159"/>
      <c r="H996" s="159"/>
      <c r="I996" s="159"/>
      <c r="J996" s="159"/>
      <c r="K996" s="159"/>
      <c r="L996" s="159"/>
      <c r="M996" s="159"/>
      <c r="N996" s="159"/>
      <c r="O996" s="159"/>
      <c r="P996" s="159"/>
      <c r="Q996" s="159"/>
    </row>
    <row r="997" spans="5:17" ht="12.75">
      <c r="E997" s="159"/>
      <c r="F997" s="159"/>
      <c r="G997" s="159"/>
      <c r="H997" s="159"/>
      <c r="I997" s="159"/>
      <c r="J997" s="159"/>
      <c r="K997" s="159"/>
      <c r="L997" s="159"/>
      <c r="M997" s="159"/>
      <c r="N997" s="159"/>
      <c r="O997" s="159"/>
      <c r="P997" s="159"/>
      <c r="Q997" s="159"/>
    </row>
    <row r="998" spans="5:17" ht="12.75">
      <c r="E998" s="159"/>
      <c r="F998" s="159"/>
      <c r="G998" s="159"/>
      <c r="H998" s="159"/>
      <c r="I998" s="159"/>
      <c r="J998" s="159"/>
      <c r="K998" s="159"/>
      <c r="L998" s="159"/>
      <c r="M998" s="159"/>
      <c r="N998" s="159"/>
      <c r="O998" s="159"/>
      <c r="P998" s="159"/>
      <c r="Q998" s="159"/>
    </row>
    <row r="999" spans="5:17" ht="12.75">
      <c r="E999" s="159"/>
      <c r="F999" s="159"/>
      <c r="G999" s="159"/>
      <c r="H999" s="159"/>
      <c r="I999" s="159"/>
      <c r="J999" s="159"/>
      <c r="K999" s="159"/>
      <c r="L999" s="159"/>
      <c r="M999" s="159"/>
      <c r="N999" s="159"/>
      <c r="O999" s="159"/>
      <c r="P999" s="159"/>
      <c r="Q999" s="159"/>
    </row>
    <row r="1000" spans="5:17" ht="12.75">
      <c r="E1000" s="159"/>
      <c r="F1000" s="159"/>
      <c r="G1000" s="159"/>
      <c r="H1000" s="159"/>
      <c r="I1000" s="159"/>
      <c r="J1000" s="159"/>
      <c r="K1000" s="159"/>
      <c r="L1000" s="159"/>
      <c r="M1000" s="159"/>
      <c r="N1000" s="159"/>
      <c r="O1000" s="159"/>
      <c r="P1000" s="159"/>
      <c r="Q1000" s="159"/>
    </row>
    <row r="1001" spans="5:17" ht="12.75">
      <c r="E1001" s="159"/>
      <c r="F1001" s="159"/>
      <c r="G1001" s="159"/>
      <c r="H1001" s="159"/>
      <c r="I1001" s="159"/>
      <c r="J1001" s="159"/>
      <c r="K1001" s="159"/>
      <c r="L1001" s="159"/>
      <c r="M1001" s="159"/>
      <c r="N1001" s="159"/>
      <c r="O1001" s="159"/>
      <c r="P1001" s="159"/>
      <c r="Q1001" s="159"/>
    </row>
    <row r="1002" spans="5:17" ht="12.75">
      <c r="E1002" s="159"/>
      <c r="F1002" s="159"/>
      <c r="G1002" s="159"/>
      <c r="H1002" s="159"/>
      <c r="I1002" s="159"/>
      <c r="J1002" s="159"/>
      <c r="K1002" s="159"/>
      <c r="L1002" s="159"/>
      <c r="M1002" s="159"/>
      <c r="N1002" s="159"/>
      <c r="O1002" s="159"/>
      <c r="P1002" s="159"/>
      <c r="Q1002" s="159"/>
    </row>
    <row r="1003" spans="5:17" ht="12.75">
      <c r="E1003" s="159"/>
      <c r="F1003" s="159"/>
      <c r="G1003" s="159"/>
      <c r="H1003" s="159"/>
      <c r="I1003" s="159"/>
      <c r="J1003" s="159"/>
      <c r="K1003" s="159"/>
      <c r="L1003" s="159"/>
      <c r="M1003" s="159"/>
      <c r="N1003" s="159"/>
      <c r="O1003" s="159"/>
      <c r="P1003" s="159"/>
      <c r="Q1003" s="159"/>
    </row>
    <row r="1004" spans="5:17" ht="12.75">
      <c r="E1004" s="159"/>
      <c r="F1004" s="159"/>
      <c r="G1004" s="159"/>
      <c r="H1004" s="159"/>
      <c r="I1004" s="159"/>
      <c r="J1004" s="159"/>
      <c r="K1004" s="159"/>
      <c r="L1004" s="159"/>
      <c r="M1004" s="159"/>
      <c r="N1004" s="159"/>
      <c r="O1004" s="159"/>
      <c r="P1004" s="159"/>
      <c r="Q1004" s="159"/>
    </row>
    <row r="1005" spans="5:17" ht="12.75">
      <c r="E1005" s="159"/>
      <c r="F1005" s="159"/>
      <c r="G1005" s="159"/>
      <c r="H1005" s="159"/>
      <c r="I1005" s="159"/>
      <c r="J1005" s="159"/>
      <c r="K1005" s="159"/>
      <c r="L1005" s="159"/>
      <c r="M1005" s="159"/>
      <c r="N1005" s="159"/>
      <c r="O1005" s="159"/>
      <c r="P1005" s="159"/>
      <c r="Q1005" s="159"/>
    </row>
    <row r="1006" spans="5:17" ht="12.75">
      <c r="E1006" s="159"/>
      <c r="F1006" s="159"/>
      <c r="G1006" s="159"/>
      <c r="H1006" s="159"/>
      <c r="I1006" s="159"/>
      <c r="J1006" s="159"/>
      <c r="K1006" s="159"/>
      <c r="L1006" s="159"/>
      <c r="M1006" s="159"/>
      <c r="N1006" s="159"/>
      <c r="O1006" s="159"/>
      <c r="P1006" s="159"/>
      <c r="Q1006" s="159"/>
    </row>
    <row r="1007" spans="5:17" ht="12.75">
      <c r="E1007" s="159"/>
      <c r="F1007" s="159"/>
      <c r="G1007" s="159"/>
      <c r="H1007" s="159"/>
      <c r="I1007" s="159"/>
      <c r="J1007" s="159"/>
      <c r="K1007" s="159"/>
      <c r="L1007" s="159"/>
      <c r="M1007" s="159"/>
      <c r="N1007" s="159"/>
      <c r="O1007" s="159"/>
      <c r="P1007" s="159"/>
      <c r="Q1007" s="159"/>
    </row>
    <row r="1008" spans="5:17" ht="12.75">
      <c r="E1008" s="159"/>
      <c r="F1008" s="159"/>
      <c r="G1008" s="159"/>
      <c r="H1008" s="159"/>
      <c r="I1008" s="159"/>
      <c r="J1008" s="159"/>
      <c r="K1008" s="159"/>
      <c r="L1008" s="159"/>
      <c r="M1008" s="159"/>
      <c r="N1008" s="159"/>
      <c r="O1008" s="159"/>
      <c r="P1008" s="159"/>
      <c r="Q1008" s="159"/>
    </row>
    <row r="1009" spans="5:17" ht="12.75">
      <c r="E1009" s="159"/>
      <c r="F1009" s="159"/>
      <c r="G1009" s="159"/>
      <c r="H1009" s="159"/>
      <c r="I1009" s="159"/>
      <c r="J1009" s="159"/>
      <c r="K1009" s="159"/>
      <c r="L1009" s="159"/>
      <c r="M1009" s="159"/>
      <c r="N1009" s="159"/>
      <c r="O1009" s="159"/>
      <c r="P1009" s="159"/>
      <c r="Q1009" s="159"/>
    </row>
    <row r="1010" spans="5:17" ht="12.75">
      <c r="E1010" s="159"/>
      <c r="F1010" s="159"/>
      <c r="G1010" s="159"/>
      <c r="H1010" s="159"/>
      <c r="I1010" s="159"/>
      <c r="J1010" s="159"/>
      <c r="K1010" s="159"/>
      <c r="L1010" s="159"/>
      <c r="M1010" s="159"/>
      <c r="N1010" s="159"/>
      <c r="O1010" s="159"/>
      <c r="P1010" s="159"/>
      <c r="Q1010" s="159"/>
    </row>
    <row r="1011" spans="5:17" ht="12.75">
      <c r="E1011" s="159"/>
      <c r="F1011" s="159"/>
      <c r="G1011" s="159"/>
      <c r="H1011" s="159"/>
      <c r="I1011" s="159"/>
      <c r="J1011" s="159"/>
      <c r="K1011" s="159"/>
      <c r="L1011" s="159"/>
      <c r="M1011" s="159"/>
      <c r="N1011" s="159"/>
      <c r="O1011" s="159"/>
      <c r="P1011" s="159"/>
      <c r="Q1011" s="159"/>
    </row>
    <row r="1012" spans="5:17" ht="12.75">
      <c r="E1012" s="159"/>
      <c r="F1012" s="159"/>
      <c r="G1012" s="159"/>
      <c r="H1012" s="159"/>
      <c r="I1012" s="159"/>
      <c r="J1012" s="159"/>
      <c r="K1012" s="159"/>
      <c r="L1012" s="159"/>
      <c r="M1012" s="159"/>
      <c r="N1012" s="159"/>
      <c r="O1012" s="159"/>
      <c r="P1012" s="159"/>
      <c r="Q1012" s="159"/>
    </row>
    <row r="1013" spans="5:17" ht="12.75">
      <c r="E1013" s="159"/>
      <c r="F1013" s="159"/>
      <c r="G1013" s="159"/>
      <c r="H1013" s="159"/>
      <c r="I1013" s="159"/>
      <c r="J1013" s="159"/>
      <c r="K1013" s="159"/>
      <c r="L1013" s="159"/>
      <c r="M1013" s="159"/>
      <c r="N1013" s="159"/>
      <c r="O1013" s="159"/>
      <c r="P1013" s="159"/>
      <c r="Q1013" s="159"/>
    </row>
    <row r="1014" spans="5:17" ht="12.75">
      <c r="E1014" s="159"/>
      <c r="F1014" s="159"/>
      <c r="G1014" s="159"/>
      <c r="H1014" s="159"/>
      <c r="I1014" s="159"/>
      <c r="J1014" s="159"/>
      <c r="K1014" s="159"/>
      <c r="L1014" s="159"/>
      <c r="M1014" s="159"/>
      <c r="N1014" s="159"/>
      <c r="O1014" s="159"/>
      <c r="P1014" s="159"/>
      <c r="Q1014" s="159"/>
    </row>
    <row r="1015" spans="5:17" ht="12.75">
      <c r="E1015" s="159"/>
      <c r="F1015" s="159"/>
      <c r="G1015" s="159"/>
      <c r="H1015" s="159"/>
      <c r="I1015" s="159"/>
      <c r="J1015" s="159"/>
      <c r="K1015" s="159"/>
      <c r="L1015" s="159"/>
      <c r="M1015" s="159"/>
      <c r="N1015" s="159"/>
      <c r="O1015" s="159"/>
      <c r="P1015" s="159"/>
      <c r="Q1015" s="159"/>
    </row>
    <row r="1016" spans="5:17" ht="12.75">
      <c r="E1016" s="159"/>
      <c r="F1016" s="159"/>
      <c r="G1016" s="159"/>
      <c r="H1016" s="159"/>
      <c r="I1016" s="159"/>
      <c r="J1016" s="159"/>
      <c r="K1016" s="159"/>
      <c r="L1016" s="159"/>
      <c r="M1016" s="159"/>
      <c r="N1016" s="159"/>
      <c r="O1016" s="159"/>
      <c r="P1016" s="159"/>
      <c r="Q1016" s="159"/>
    </row>
    <row r="1017" spans="5:17" ht="12.75">
      <c r="E1017" s="159"/>
      <c r="F1017" s="159"/>
      <c r="G1017" s="159"/>
      <c r="H1017" s="159"/>
      <c r="I1017" s="159"/>
      <c r="J1017" s="159"/>
      <c r="K1017" s="159"/>
      <c r="L1017" s="159"/>
      <c r="M1017" s="159"/>
      <c r="N1017" s="159"/>
      <c r="O1017" s="159"/>
      <c r="P1017" s="159"/>
      <c r="Q1017" s="159"/>
    </row>
    <row r="1018" spans="5:17" ht="12.75">
      <c r="E1018" s="159"/>
      <c r="F1018" s="159"/>
      <c r="G1018" s="159"/>
      <c r="H1018" s="159"/>
      <c r="I1018" s="159"/>
      <c r="J1018" s="159"/>
      <c r="K1018" s="159"/>
      <c r="L1018" s="159"/>
      <c r="M1018" s="159"/>
      <c r="N1018" s="159"/>
      <c r="O1018" s="159"/>
      <c r="P1018" s="159"/>
      <c r="Q1018" s="159"/>
    </row>
    <row r="1019" spans="5:17" ht="12.75">
      <c r="E1019" s="159"/>
      <c r="F1019" s="159"/>
      <c r="G1019" s="159"/>
      <c r="H1019" s="159"/>
      <c r="I1019" s="159"/>
      <c r="J1019" s="159"/>
      <c r="K1019" s="159"/>
      <c r="L1019" s="159"/>
      <c r="M1019" s="159"/>
      <c r="N1019" s="159"/>
      <c r="O1019" s="159"/>
      <c r="P1019" s="159"/>
      <c r="Q1019" s="159"/>
    </row>
    <row r="1020" spans="5:17" ht="12.75">
      <c r="E1020" s="159"/>
      <c r="F1020" s="159"/>
      <c r="G1020" s="159"/>
      <c r="H1020" s="159"/>
      <c r="I1020" s="159"/>
      <c r="J1020" s="159"/>
      <c r="K1020" s="159"/>
      <c r="L1020" s="159"/>
      <c r="M1020" s="159"/>
      <c r="N1020" s="159"/>
      <c r="O1020" s="159"/>
      <c r="P1020" s="159"/>
      <c r="Q1020" s="159"/>
    </row>
    <row r="1021" spans="5:17" ht="12.75">
      <c r="E1021" s="159"/>
      <c r="F1021" s="159"/>
      <c r="G1021" s="159"/>
      <c r="H1021" s="159"/>
      <c r="I1021" s="159"/>
      <c r="J1021" s="159"/>
      <c r="K1021" s="159"/>
      <c r="L1021" s="159"/>
      <c r="M1021" s="159"/>
      <c r="N1021" s="159"/>
      <c r="O1021" s="159"/>
      <c r="P1021" s="159"/>
      <c r="Q1021" s="159"/>
    </row>
    <row r="1022" spans="5:17" ht="12.75">
      <c r="E1022" s="159"/>
      <c r="F1022" s="159"/>
      <c r="G1022" s="159"/>
      <c r="H1022" s="159"/>
      <c r="I1022" s="159"/>
      <c r="J1022" s="159"/>
      <c r="K1022" s="159"/>
      <c r="L1022" s="159"/>
      <c r="M1022" s="159"/>
      <c r="N1022" s="159"/>
      <c r="O1022" s="159"/>
      <c r="P1022" s="159"/>
      <c r="Q1022" s="159"/>
    </row>
    <row r="1023" spans="5:17" ht="12.75">
      <c r="E1023" s="159"/>
      <c r="F1023" s="159"/>
      <c r="G1023" s="159"/>
      <c r="H1023" s="159"/>
      <c r="I1023" s="159"/>
      <c r="J1023" s="159"/>
      <c r="K1023" s="159"/>
      <c r="L1023" s="159"/>
      <c r="M1023" s="159"/>
      <c r="N1023" s="159"/>
      <c r="O1023" s="159"/>
      <c r="P1023" s="159"/>
      <c r="Q1023" s="159"/>
    </row>
    <row r="1024" spans="5:17" ht="12.75">
      <c r="E1024" s="159"/>
      <c r="F1024" s="159"/>
      <c r="G1024" s="159"/>
      <c r="H1024" s="159"/>
      <c r="I1024" s="159"/>
      <c r="J1024" s="159"/>
      <c r="K1024" s="159"/>
      <c r="L1024" s="159"/>
      <c r="M1024" s="159"/>
      <c r="N1024" s="159"/>
      <c r="O1024" s="159"/>
      <c r="P1024" s="159"/>
      <c r="Q1024" s="159"/>
    </row>
    <row r="1025" spans="5:17" ht="12.75">
      <c r="E1025" s="159"/>
      <c r="F1025" s="159"/>
      <c r="G1025" s="159"/>
      <c r="H1025" s="159"/>
      <c r="I1025" s="159"/>
      <c r="J1025" s="159"/>
      <c r="K1025" s="159"/>
      <c r="L1025" s="159"/>
      <c r="M1025" s="159"/>
      <c r="N1025" s="159"/>
      <c r="O1025" s="159"/>
      <c r="P1025" s="159"/>
      <c r="Q1025" s="159"/>
    </row>
    <row r="1026" spans="5:17" ht="12.75">
      <c r="E1026" s="159"/>
      <c r="F1026" s="159"/>
      <c r="G1026" s="159"/>
      <c r="H1026" s="159"/>
      <c r="I1026" s="159"/>
      <c r="J1026" s="159"/>
      <c r="K1026" s="159"/>
      <c r="L1026" s="159"/>
      <c r="M1026" s="159"/>
      <c r="N1026" s="159"/>
      <c r="O1026" s="159"/>
      <c r="P1026" s="159"/>
      <c r="Q1026" s="159"/>
    </row>
    <row r="1027" spans="5:17" ht="12.75">
      <c r="E1027" s="159"/>
      <c r="F1027" s="159"/>
      <c r="G1027" s="159"/>
      <c r="H1027" s="159"/>
      <c r="I1027" s="159"/>
      <c r="J1027" s="159"/>
      <c r="K1027" s="159"/>
      <c r="L1027" s="159"/>
      <c r="M1027" s="159"/>
      <c r="N1027" s="159"/>
      <c r="O1027" s="159"/>
      <c r="P1027" s="159"/>
      <c r="Q1027" s="159"/>
    </row>
    <row r="1028" spans="5:17" ht="12.75">
      <c r="E1028" s="159"/>
      <c r="F1028" s="159"/>
      <c r="G1028" s="159"/>
      <c r="H1028" s="159"/>
      <c r="I1028" s="159"/>
      <c r="J1028" s="159"/>
      <c r="K1028" s="159"/>
      <c r="L1028" s="159"/>
      <c r="M1028" s="159"/>
      <c r="N1028" s="159"/>
      <c r="O1028" s="159"/>
      <c r="P1028" s="159"/>
      <c r="Q1028" s="159"/>
    </row>
    <row r="1029" spans="5:17" ht="12.75">
      <c r="E1029" s="159"/>
      <c r="F1029" s="159"/>
      <c r="G1029" s="159"/>
      <c r="H1029" s="159"/>
      <c r="I1029" s="159"/>
      <c r="J1029" s="159"/>
      <c r="K1029" s="159"/>
      <c r="L1029" s="159"/>
      <c r="M1029" s="159"/>
      <c r="N1029" s="159"/>
      <c r="O1029" s="159"/>
      <c r="P1029" s="159"/>
      <c r="Q1029" s="159"/>
    </row>
    <row r="1030" spans="5:17" ht="12.75">
      <c r="E1030" s="159"/>
      <c r="F1030" s="159"/>
      <c r="G1030" s="159"/>
      <c r="H1030" s="159"/>
      <c r="I1030" s="159"/>
      <c r="J1030" s="159"/>
      <c r="K1030" s="159"/>
      <c r="L1030" s="159"/>
      <c r="M1030" s="159"/>
      <c r="N1030" s="159"/>
      <c r="O1030" s="159"/>
      <c r="P1030" s="159"/>
      <c r="Q1030" s="159"/>
    </row>
    <row r="1031" spans="5:17" ht="12.75">
      <c r="E1031" s="159"/>
      <c r="F1031" s="159"/>
      <c r="G1031" s="159"/>
      <c r="H1031" s="159"/>
      <c r="I1031" s="159"/>
      <c r="J1031" s="159"/>
      <c r="K1031" s="159"/>
      <c r="L1031" s="159"/>
      <c r="M1031" s="159"/>
      <c r="N1031" s="159"/>
      <c r="O1031" s="159"/>
      <c r="P1031" s="159"/>
      <c r="Q1031" s="159"/>
    </row>
    <row r="1032" spans="5:17" ht="12.75">
      <c r="E1032" s="159"/>
      <c r="F1032" s="159"/>
      <c r="G1032" s="159"/>
      <c r="H1032" s="159"/>
      <c r="I1032" s="159"/>
      <c r="J1032" s="159"/>
      <c r="K1032" s="159"/>
      <c r="L1032" s="159"/>
      <c r="M1032" s="159"/>
      <c r="N1032" s="159"/>
      <c r="O1032" s="159"/>
      <c r="P1032" s="159"/>
      <c r="Q1032" s="159"/>
    </row>
    <row r="1033" spans="5:17" ht="12.75">
      <c r="E1033" s="159"/>
      <c r="F1033" s="159"/>
      <c r="G1033" s="159"/>
      <c r="H1033" s="159"/>
      <c r="I1033" s="159"/>
      <c r="J1033" s="159"/>
      <c r="K1033" s="159"/>
      <c r="L1033" s="159"/>
      <c r="M1033" s="159"/>
      <c r="N1033" s="159"/>
      <c r="O1033" s="159"/>
      <c r="P1033" s="159"/>
      <c r="Q1033" s="159"/>
    </row>
    <row r="1034" spans="5:17" ht="12.75">
      <c r="E1034" s="159"/>
      <c r="F1034" s="159"/>
      <c r="G1034" s="159"/>
      <c r="H1034" s="159"/>
      <c r="I1034" s="159"/>
      <c r="J1034" s="159"/>
      <c r="K1034" s="159"/>
      <c r="L1034" s="159"/>
      <c r="M1034" s="159"/>
      <c r="N1034" s="159"/>
      <c r="O1034" s="159"/>
      <c r="P1034" s="159"/>
      <c r="Q1034" s="159"/>
    </row>
    <row r="1035" spans="5:17" ht="12.75">
      <c r="E1035" s="159"/>
      <c r="F1035" s="159"/>
      <c r="G1035" s="159"/>
      <c r="H1035" s="159"/>
      <c r="I1035" s="159"/>
      <c r="J1035" s="159"/>
      <c r="K1035" s="159"/>
      <c r="L1035" s="159"/>
      <c r="M1035" s="159"/>
      <c r="N1035" s="159"/>
      <c r="O1035" s="159"/>
      <c r="P1035" s="159"/>
      <c r="Q1035" s="159"/>
    </row>
    <row r="1036" spans="5:17" ht="12.75">
      <c r="E1036" s="159"/>
      <c r="F1036" s="159"/>
      <c r="G1036" s="159"/>
      <c r="H1036" s="159"/>
      <c r="I1036" s="159"/>
      <c r="J1036" s="159"/>
      <c r="K1036" s="159"/>
      <c r="L1036" s="159"/>
      <c r="M1036" s="159"/>
      <c r="N1036" s="159"/>
      <c r="O1036" s="159"/>
      <c r="P1036" s="159"/>
      <c r="Q1036" s="159"/>
    </row>
    <row r="1037" spans="5:17" ht="12.75">
      <c r="E1037" s="159"/>
      <c r="F1037" s="159"/>
      <c r="G1037" s="159"/>
      <c r="H1037" s="159"/>
      <c r="I1037" s="159"/>
      <c r="J1037" s="159"/>
      <c r="K1037" s="159"/>
      <c r="L1037" s="159"/>
      <c r="M1037" s="159"/>
      <c r="N1037" s="159"/>
      <c r="O1037" s="159"/>
      <c r="P1037" s="159"/>
      <c r="Q1037" s="159"/>
    </row>
    <row r="1038" spans="5:17" ht="12.75">
      <c r="E1038" s="159"/>
      <c r="F1038" s="159"/>
      <c r="G1038" s="159"/>
      <c r="H1038" s="159"/>
      <c r="I1038" s="159"/>
      <c r="J1038" s="159"/>
      <c r="K1038" s="159"/>
      <c r="L1038" s="159"/>
      <c r="M1038" s="159"/>
      <c r="N1038" s="159"/>
      <c r="O1038" s="159"/>
      <c r="P1038" s="159"/>
      <c r="Q1038" s="159"/>
    </row>
    <row r="1039" spans="5:17" ht="12.75">
      <c r="E1039" s="159"/>
      <c r="F1039" s="159"/>
      <c r="G1039" s="159"/>
      <c r="H1039" s="159"/>
      <c r="I1039" s="159"/>
      <c r="J1039" s="159"/>
      <c r="K1039" s="159"/>
      <c r="L1039" s="159"/>
      <c r="M1039" s="159"/>
      <c r="N1039" s="159"/>
      <c r="O1039" s="159"/>
      <c r="P1039" s="159"/>
      <c r="Q1039" s="159"/>
    </row>
    <row r="1040" spans="5:17" ht="12.75">
      <c r="E1040" s="159"/>
      <c r="F1040" s="159"/>
      <c r="G1040" s="159"/>
      <c r="H1040" s="159"/>
      <c r="I1040" s="159"/>
      <c r="J1040" s="159"/>
      <c r="K1040" s="159"/>
      <c r="L1040" s="159"/>
      <c r="M1040" s="159"/>
      <c r="N1040" s="159"/>
      <c r="O1040" s="159"/>
      <c r="P1040" s="159"/>
      <c r="Q1040" s="159"/>
    </row>
    <row r="1041" spans="5:17" ht="12.75">
      <c r="E1041" s="159"/>
      <c r="F1041" s="159"/>
      <c r="G1041" s="159"/>
      <c r="H1041" s="159"/>
      <c r="I1041" s="159"/>
      <c r="J1041" s="159"/>
      <c r="K1041" s="159"/>
      <c r="L1041" s="159"/>
      <c r="M1041" s="159"/>
      <c r="N1041" s="159"/>
      <c r="O1041" s="159"/>
      <c r="P1041" s="159"/>
      <c r="Q1041" s="159"/>
    </row>
    <row r="1042" spans="5:17" ht="12.75">
      <c r="E1042" s="159"/>
      <c r="F1042" s="159"/>
      <c r="G1042" s="159"/>
      <c r="H1042" s="159"/>
      <c r="I1042" s="159"/>
      <c r="J1042" s="159"/>
      <c r="K1042" s="159"/>
      <c r="L1042" s="159"/>
      <c r="M1042" s="159"/>
      <c r="N1042" s="159"/>
      <c r="O1042" s="159"/>
      <c r="P1042" s="159"/>
      <c r="Q1042" s="159"/>
    </row>
    <row r="1043" spans="5:17" ht="12.75">
      <c r="E1043" s="159"/>
      <c r="F1043" s="159"/>
      <c r="G1043" s="159"/>
      <c r="H1043" s="159"/>
      <c r="I1043" s="159"/>
      <c r="J1043" s="159"/>
      <c r="K1043" s="159"/>
      <c r="L1043" s="159"/>
      <c r="M1043" s="159"/>
      <c r="N1043" s="159"/>
      <c r="O1043" s="159"/>
      <c r="P1043" s="159"/>
      <c r="Q1043" s="159"/>
    </row>
    <row r="1044" spans="5:17" ht="12.75">
      <c r="E1044" s="159"/>
      <c r="F1044" s="159"/>
      <c r="G1044" s="159"/>
      <c r="H1044" s="159"/>
      <c r="I1044" s="159"/>
      <c r="J1044" s="159"/>
      <c r="K1044" s="159"/>
      <c r="L1044" s="159"/>
      <c r="M1044" s="159"/>
      <c r="N1044" s="159"/>
      <c r="O1044" s="159"/>
      <c r="P1044" s="159"/>
      <c r="Q1044" s="159"/>
    </row>
    <row r="1045" spans="5:17" ht="12.75">
      <c r="E1045" s="159"/>
      <c r="F1045" s="159"/>
      <c r="G1045" s="159"/>
      <c r="H1045" s="159"/>
      <c r="I1045" s="159"/>
      <c r="J1045" s="159"/>
      <c r="K1045" s="159"/>
      <c r="L1045" s="159"/>
      <c r="M1045" s="159"/>
      <c r="N1045" s="159"/>
      <c r="O1045" s="159"/>
      <c r="P1045" s="159"/>
      <c r="Q1045" s="159"/>
    </row>
    <row r="1046" spans="5:17" ht="12.75">
      <c r="E1046" s="159"/>
      <c r="F1046" s="159"/>
      <c r="G1046" s="159"/>
      <c r="H1046" s="159"/>
      <c r="I1046" s="159"/>
      <c r="J1046" s="159"/>
      <c r="K1046" s="159"/>
      <c r="L1046" s="159"/>
      <c r="M1046" s="159"/>
      <c r="N1046" s="159"/>
      <c r="O1046" s="159"/>
      <c r="P1046" s="159"/>
      <c r="Q1046" s="159"/>
    </row>
    <row r="1047" spans="5:17" ht="12.75">
      <c r="E1047" s="159"/>
      <c r="F1047" s="159"/>
      <c r="G1047" s="159"/>
      <c r="H1047" s="159"/>
      <c r="I1047" s="159"/>
      <c r="J1047" s="159"/>
      <c r="K1047" s="159"/>
      <c r="L1047" s="159"/>
      <c r="M1047" s="159"/>
      <c r="N1047" s="159"/>
      <c r="O1047" s="159"/>
      <c r="P1047" s="159"/>
      <c r="Q1047" s="159"/>
    </row>
    <row r="1048" spans="5:17" ht="12.75">
      <c r="E1048" s="159"/>
      <c r="F1048" s="159"/>
      <c r="G1048" s="159"/>
      <c r="H1048" s="159"/>
      <c r="I1048" s="159"/>
      <c r="J1048" s="159"/>
      <c r="K1048" s="159"/>
      <c r="L1048" s="159"/>
      <c r="M1048" s="159"/>
      <c r="N1048" s="159"/>
      <c r="O1048" s="159"/>
      <c r="P1048" s="159"/>
      <c r="Q1048" s="159"/>
    </row>
    <row r="1049" spans="5:17" ht="12.75">
      <c r="E1049" s="159"/>
      <c r="F1049" s="159"/>
      <c r="G1049" s="159"/>
      <c r="H1049" s="159"/>
      <c r="I1049" s="159"/>
      <c r="J1049" s="159"/>
      <c r="K1049" s="159"/>
      <c r="L1049" s="159"/>
      <c r="M1049" s="159"/>
      <c r="N1049" s="159"/>
      <c r="O1049" s="159"/>
      <c r="P1049" s="159"/>
      <c r="Q1049" s="159"/>
    </row>
    <row r="1050" spans="5:17" ht="12.75">
      <c r="E1050" s="159"/>
      <c r="F1050" s="159"/>
      <c r="G1050" s="159"/>
      <c r="H1050" s="159"/>
      <c r="I1050" s="159"/>
      <c r="J1050" s="159"/>
      <c r="K1050" s="159"/>
      <c r="L1050" s="159"/>
      <c r="M1050" s="159"/>
      <c r="N1050" s="159"/>
      <c r="O1050" s="159"/>
      <c r="P1050" s="159"/>
      <c r="Q1050" s="159"/>
    </row>
    <row r="1051" spans="5:17" ht="12.75">
      <c r="E1051" s="159"/>
      <c r="F1051" s="159"/>
      <c r="G1051" s="159"/>
      <c r="H1051" s="159"/>
      <c r="I1051" s="159"/>
      <c r="J1051" s="159"/>
      <c r="K1051" s="159"/>
      <c r="L1051" s="159"/>
      <c r="M1051" s="159"/>
      <c r="N1051" s="159"/>
      <c r="O1051" s="159"/>
      <c r="P1051" s="159"/>
      <c r="Q1051" s="159"/>
    </row>
    <row r="1052" spans="5:17" ht="12.75">
      <c r="E1052" s="159"/>
      <c r="F1052" s="159"/>
      <c r="G1052" s="159"/>
      <c r="H1052" s="159"/>
      <c r="I1052" s="159"/>
      <c r="J1052" s="159"/>
      <c r="K1052" s="159"/>
      <c r="L1052" s="159"/>
      <c r="M1052" s="159"/>
      <c r="N1052" s="159"/>
      <c r="O1052" s="159"/>
      <c r="P1052" s="159"/>
      <c r="Q1052" s="159"/>
    </row>
    <row r="1053" spans="5:17" ht="12.75">
      <c r="E1053" s="159"/>
      <c r="F1053" s="159"/>
      <c r="G1053" s="159"/>
      <c r="H1053" s="159"/>
      <c r="I1053" s="159"/>
      <c r="J1053" s="159"/>
      <c r="K1053" s="159"/>
      <c r="L1053" s="159"/>
      <c r="M1053" s="159"/>
      <c r="N1053" s="159"/>
      <c r="O1053" s="159"/>
      <c r="P1053" s="159"/>
      <c r="Q1053" s="159"/>
    </row>
    <row r="1054" spans="5:17" ht="12.75">
      <c r="E1054" s="159"/>
      <c r="F1054" s="159"/>
      <c r="G1054" s="159"/>
      <c r="H1054" s="159"/>
      <c r="I1054" s="159"/>
      <c r="J1054" s="159"/>
      <c r="K1054" s="159"/>
      <c r="L1054" s="159"/>
      <c r="M1054" s="159"/>
      <c r="N1054" s="159"/>
      <c r="O1054" s="159"/>
      <c r="P1054" s="159"/>
      <c r="Q1054" s="159"/>
    </row>
    <row r="1055" spans="5:17" ht="12.75">
      <c r="E1055" s="159"/>
      <c r="F1055" s="159"/>
      <c r="G1055" s="159"/>
      <c r="H1055" s="159"/>
      <c r="I1055" s="159"/>
      <c r="J1055" s="159"/>
      <c r="K1055" s="159"/>
      <c r="L1055" s="159"/>
      <c r="M1055" s="159"/>
      <c r="N1055" s="159"/>
      <c r="O1055" s="159"/>
      <c r="P1055" s="159"/>
      <c r="Q1055" s="159"/>
    </row>
    <row r="1056" spans="5:17" ht="12.75">
      <c r="E1056" s="159"/>
      <c r="F1056" s="159"/>
      <c r="G1056" s="159"/>
      <c r="H1056" s="159"/>
      <c r="I1056" s="159"/>
      <c r="J1056" s="159"/>
      <c r="K1056" s="159"/>
      <c r="L1056" s="159"/>
      <c r="M1056" s="159"/>
      <c r="N1056" s="159"/>
      <c r="O1056" s="159"/>
      <c r="P1056" s="159"/>
      <c r="Q1056" s="159"/>
    </row>
    <row r="1057" spans="5:17" ht="12.75">
      <c r="E1057" s="159"/>
      <c r="F1057" s="159"/>
      <c r="G1057" s="159"/>
      <c r="H1057" s="159"/>
      <c r="I1057" s="159"/>
      <c r="J1057" s="159"/>
      <c r="K1057" s="159"/>
      <c r="L1057" s="159"/>
      <c r="M1057" s="159"/>
      <c r="N1057" s="159"/>
      <c r="O1057" s="159"/>
      <c r="P1057" s="159"/>
      <c r="Q1057" s="159"/>
    </row>
    <row r="1058" spans="5:17" ht="12.75">
      <c r="E1058" s="159"/>
      <c r="F1058" s="159"/>
      <c r="G1058" s="159"/>
      <c r="H1058" s="159"/>
      <c r="I1058" s="159"/>
      <c r="J1058" s="159"/>
      <c r="K1058" s="159"/>
      <c r="L1058" s="159"/>
      <c r="M1058" s="159"/>
      <c r="N1058" s="159"/>
      <c r="O1058" s="159"/>
      <c r="P1058" s="159"/>
      <c r="Q1058" s="159"/>
    </row>
    <row r="1059" spans="5:17" ht="12.75">
      <c r="E1059" s="159"/>
      <c r="F1059" s="159"/>
      <c r="G1059" s="159"/>
      <c r="H1059" s="159"/>
      <c r="I1059" s="159"/>
      <c r="J1059" s="159"/>
      <c r="K1059" s="159"/>
      <c r="L1059" s="159"/>
      <c r="M1059" s="159"/>
      <c r="N1059" s="159"/>
      <c r="O1059" s="159"/>
      <c r="P1059" s="159"/>
      <c r="Q1059" s="159"/>
    </row>
    <row r="1060" spans="5:17" ht="12.75">
      <c r="E1060" s="159"/>
      <c r="F1060" s="159"/>
      <c r="G1060" s="159"/>
      <c r="H1060" s="159"/>
      <c r="I1060" s="159"/>
      <c r="J1060" s="159"/>
      <c r="K1060" s="159"/>
      <c r="L1060" s="159"/>
      <c r="M1060" s="159"/>
      <c r="N1060" s="159"/>
      <c r="O1060" s="159"/>
      <c r="P1060" s="159"/>
      <c r="Q1060" s="159"/>
    </row>
    <row r="1061" spans="5:17" ht="12.75">
      <c r="E1061" s="159"/>
      <c r="F1061" s="159"/>
      <c r="G1061" s="159"/>
      <c r="H1061" s="159"/>
      <c r="I1061" s="159"/>
      <c r="J1061" s="159"/>
      <c r="K1061" s="159"/>
      <c r="L1061" s="159"/>
      <c r="M1061" s="159"/>
      <c r="N1061" s="159"/>
      <c r="O1061" s="159"/>
      <c r="P1061" s="159"/>
      <c r="Q1061" s="159"/>
    </row>
    <row r="1062" spans="5:17" ht="12.75">
      <c r="E1062" s="159"/>
      <c r="F1062" s="159"/>
      <c r="G1062" s="159"/>
      <c r="H1062" s="159"/>
      <c r="I1062" s="159"/>
      <c r="J1062" s="159"/>
      <c r="K1062" s="159"/>
      <c r="L1062" s="159"/>
      <c r="M1062" s="159"/>
      <c r="N1062" s="159"/>
      <c r="O1062" s="159"/>
      <c r="P1062" s="159"/>
      <c r="Q1062" s="159"/>
    </row>
    <row r="1063" spans="5:17" ht="12.75">
      <c r="E1063" s="159"/>
      <c r="F1063" s="159"/>
      <c r="G1063" s="159"/>
      <c r="H1063" s="159"/>
      <c r="I1063" s="159"/>
      <c r="J1063" s="159"/>
      <c r="K1063" s="159"/>
      <c r="L1063" s="159"/>
      <c r="M1063" s="159"/>
      <c r="N1063" s="159"/>
      <c r="O1063" s="159"/>
      <c r="P1063" s="159"/>
      <c r="Q1063" s="159"/>
    </row>
    <row r="1064" spans="5:17" ht="12.75">
      <c r="E1064" s="159"/>
      <c r="F1064" s="159"/>
      <c r="G1064" s="159"/>
      <c r="H1064" s="159"/>
      <c r="I1064" s="159"/>
      <c r="J1064" s="159"/>
      <c r="K1064" s="159"/>
      <c r="L1064" s="159"/>
      <c r="M1064" s="159"/>
      <c r="N1064" s="159"/>
      <c r="O1064" s="159"/>
      <c r="P1064" s="159"/>
      <c r="Q1064" s="159"/>
    </row>
    <row r="1065" spans="5:17" ht="12.75">
      <c r="E1065" s="159"/>
      <c r="F1065" s="159"/>
      <c r="G1065" s="159"/>
      <c r="H1065" s="159"/>
      <c r="I1065" s="159"/>
      <c r="J1065" s="159"/>
      <c r="K1065" s="159"/>
      <c r="L1065" s="159"/>
      <c r="M1065" s="159"/>
      <c r="N1065" s="159"/>
      <c r="O1065" s="159"/>
      <c r="P1065" s="159"/>
      <c r="Q1065" s="159"/>
    </row>
    <row r="1066" spans="5:17" ht="12.75">
      <c r="E1066" s="159"/>
      <c r="F1066" s="159"/>
      <c r="G1066" s="159"/>
      <c r="H1066" s="159"/>
      <c r="I1066" s="159"/>
      <c r="J1066" s="159"/>
      <c r="K1066" s="159"/>
      <c r="L1066" s="159"/>
      <c r="M1066" s="159"/>
      <c r="N1066" s="159"/>
      <c r="O1066" s="159"/>
      <c r="P1066" s="159"/>
      <c r="Q1066" s="159"/>
    </row>
    <row r="1067" spans="5:17" ht="12.75">
      <c r="E1067" s="159"/>
      <c r="F1067" s="159"/>
      <c r="G1067" s="159"/>
      <c r="H1067" s="159"/>
      <c r="I1067" s="159"/>
      <c r="J1067" s="159"/>
      <c r="K1067" s="159"/>
      <c r="L1067" s="159"/>
      <c r="M1067" s="159"/>
      <c r="N1067" s="159"/>
      <c r="O1067" s="159"/>
      <c r="P1067" s="159"/>
      <c r="Q1067" s="159"/>
    </row>
    <row r="1068" spans="5:17" ht="12.75">
      <c r="E1068" s="159"/>
      <c r="F1068" s="159"/>
      <c r="G1068" s="159"/>
      <c r="H1068" s="159"/>
      <c r="I1068" s="159"/>
      <c r="J1068" s="159"/>
      <c r="K1068" s="159"/>
      <c r="L1068" s="159"/>
      <c r="M1068" s="159"/>
      <c r="N1068" s="159"/>
      <c r="O1068" s="159"/>
      <c r="P1068" s="159"/>
      <c r="Q1068" s="159"/>
    </row>
    <row r="1069" spans="5:17" ht="12.75">
      <c r="E1069" s="159"/>
      <c r="F1069" s="159"/>
      <c r="G1069" s="159"/>
      <c r="H1069" s="159"/>
      <c r="I1069" s="159"/>
      <c r="J1069" s="159"/>
      <c r="K1069" s="159"/>
      <c r="L1069" s="159"/>
      <c r="M1069" s="159"/>
      <c r="N1069" s="159"/>
      <c r="O1069" s="159"/>
      <c r="P1069" s="159"/>
      <c r="Q1069" s="159"/>
    </row>
    <row r="1070" spans="5:17" ht="12.75">
      <c r="E1070" s="159"/>
      <c r="F1070" s="159"/>
      <c r="G1070" s="159"/>
      <c r="H1070" s="159"/>
      <c r="I1070" s="159"/>
      <c r="J1070" s="159"/>
      <c r="K1070" s="159"/>
      <c r="L1070" s="159"/>
      <c r="M1070" s="159"/>
      <c r="N1070" s="159"/>
      <c r="O1070" s="159"/>
      <c r="P1070" s="159"/>
      <c r="Q1070" s="159"/>
    </row>
    <row r="1071" spans="5:17" ht="12.75">
      <c r="E1071" s="159"/>
      <c r="F1071" s="159"/>
      <c r="G1071" s="159"/>
      <c r="H1071" s="159"/>
      <c r="I1071" s="159"/>
      <c r="J1071" s="159"/>
      <c r="K1071" s="159"/>
      <c r="L1071" s="159"/>
      <c r="M1071" s="159"/>
      <c r="N1071" s="159"/>
      <c r="O1071" s="159"/>
      <c r="P1071" s="159"/>
      <c r="Q1071" s="159"/>
    </row>
    <row r="1072" spans="5:17" ht="12.75">
      <c r="E1072" s="159"/>
      <c r="F1072" s="159"/>
      <c r="G1072" s="159"/>
      <c r="H1072" s="159"/>
      <c r="I1072" s="159"/>
      <c r="J1072" s="159"/>
      <c r="K1072" s="159"/>
      <c r="L1072" s="159"/>
      <c r="M1072" s="159"/>
      <c r="N1072" s="159"/>
      <c r="O1072" s="159"/>
      <c r="P1072" s="159"/>
      <c r="Q1072" s="159"/>
    </row>
    <row r="1073" spans="5:17" ht="12.75">
      <c r="E1073" s="159"/>
      <c r="F1073" s="159"/>
      <c r="G1073" s="159"/>
      <c r="H1073" s="159"/>
      <c r="I1073" s="159"/>
      <c r="J1073" s="159"/>
      <c r="K1073" s="159"/>
      <c r="L1073" s="159"/>
      <c r="M1073" s="159"/>
      <c r="N1073" s="159"/>
      <c r="O1073" s="159"/>
      <c r="P1073" s="159"/>
      <c r="Q1073" s="159"/>
    </row>
    <row r="1074" spans="5:17" ht="12.75">
      <c r="E1074" s="159"/>
      <c r="F1074" s="159"/>
      <c r="G1074" s="159"/>
      <c r="H1074" s="159"/>
      <c r="I1074" s="159"/>
      <c r="J1074" s="159"/>
      <c r="K1074" s="159"/>
      <c r="L1074" s="159"/>
      <c r="M1074" s="159"/>
      <c r="N1074" s="159"/>
      <c r="O1074" s="159"/>
      <c r="P1074" s="159"/>
      <c r="Q1074" s="159"/>
    </row>
    <row r="1075" spans="5:17" ht="12.75">
      <c r="E1075" s="159"/>
      <c r="F1075" s="159"/>
      <c r="G1075" s="159"/>
      <c r="H1075" s="159"/>
      <c r="I1075" s="159"/>
      <c r="J1075" s="159"/>
      <c r="K1075" s="159"/>
      <c r="L1075" s="159"/>
      <c r="M1075" s="159"/>
      <c r="N1075" s="159"/>
      <c r="O1075" s="159"/>
      <c r="P1075" s="159"/>
      <c r="Q1075" s="159"/>
    </row>
    <row r="1076" spans="5:17" ht="12.75">
      <c r="E1076" s="159"/>
      <c r="F1076" s="159"/>
      <c r="G1076" s="159"/>
      <c r="H1076" s="159"/>
      <c r="I1076" s="159"/>
      <c r="J1076" s="159"/>
      <c r="K1076" s="159"/>
      <c r="L1076" s="159"/>
      <c r="M1076" s="159"/>
      <c r="N1076" s="159"/>
      <c r="O1076" s="159"/>
      <c r="P1076" s="159"/>
      <c r="Q1076" s="159"/>
    </row>
    <row r="1077" spans="5:17" ht="12.75">
      <c r="E1077" s="159"/>
      <c r="F1077" s="159"/>
      <c r="G1077" s="159"/>
      <c r="H1077" s="159"/>
      <c r="I1077" s="159"/>
      <c r="J1077" s="159"/>
      <c r="K1077" s="159"/>
      <c r="L1077" s="159"/>
      <c r="M1077" s="159"/>
      <c r="N1077" s="159"/>
      <c r="O1077" s="159"/>
      <c r="P1077" s="159"/>
      <c r="Q1077" s="159"/>
    </row>
    <row r="1078" spans="5:17" ht="12.75">
      <c r="E1078" s="159"/>
      <c r="F1078" s="159"/>
      <c r="G1078" s="159"/>
      <c r="H1078" s="159"/>
      <c r="I1078" s="159"/>
      <c r="J1078" s="159"/>
      <c r="K1078" s="159"/>
      <c r="L1078" s="159"/>
      <c r="M1078" s="159"/>
      <c r="N1078" s="159"/>
      <c r="O1078" s="159"/>
      <c r="P1078" s="159"/>
      <c r="Q1078" s="159"/>
    </row>
    <row r="1079" spans="5:17" ht="12.75">
      <c r="E1079" s="159"/>
      <c r="F1079" s="159"/>
      <c r="G1079" s="159"/>
      <c r="H1079" s="159"/>
      <c r="I1079" s="159"/>
      <c r="J1079" s="159"/>
      <c r="K1079" s="159"/>
      <c r="L1079" s="159"/>
      <c r="M1079" s="159"/>
      <c r="N1079" s="159"/>
      <c r="O1079" s="159"/>
      <c r="P1079" s="159"/>
      <c r="Q1079" s="159"/>
    </row>
    <row r="1080" spans="5:17" ht="12.75">
      <c r="E1080" s="159"/>
      <c r="F1080" s="159"/>
      <c r="G1080" s="159"/>
      <c r="H1080" s="159"/>
      <c r="I1080" s="159"/>
      <c r="J1080" s="159"/>
      <c r="K1080" s="159"/>
      <c r="L1080" s="159"/>
      <c r="M1080" s="159"/>
      <c r="N1080" s="159"/>
      <c r="O1080" s="159"/>
      <c r="P1080" s="159"/>
      <c r="Q1080" s="159"/>
    </row>
    <row r="1081" spans="5:17" ht="12.75">
      <c r="E1081" s="159"/>
      <c r="F1081" s="159"/>
      <c r="G1081" s="159"/>
      <c r="H1081" s="159"/>
      <c r="I1081" s="159"/>
      <c r="J1081" s="159"/>
      <c r="K1081" s="159"/>
      <c r="L1081" s="159"/>
      <c r="M1081" s="159"/>
      <c r="N1081" s="159"/>
      <c r="O1081" s="159"/>
      <c r="P1081" s="159"/>
      <c r="Q1081" s="159"/>
    </row>
    <row r="1082" spans="5:17" ht="12.75">
      <c r="E1082" s="159"/>
      <c r="F1082" s="159"/>
      <c r="G1082" s="159"/>
      <c r="H1082" s="159"/>
      <c r="I1082" s="159"/>
      <c r="J1082" s="159"/>
      <c r="K1082" s="159"/>
      <c r="L1082" s="159"/>
      <c r="M1082" s="159"/>
      <c r="N1082" s="159"/>
      <c r="O1082" s="159"/>
      <c r="P1082" s="159"/>
      <c r="Q1082" s="159"/>
    </row>
    <row r="1083" spans="5:17" ht="12.75">
      <c r="E1083" s="159"/>
      <c r="F1083" s="159"/>
      <c r="G1083" s="159"/>
      <c r="H1083" s="159"/>
      <c r="I1083" s="159"/>
      <c r="J1083" s="159"/>
      <c r="K1083" s="159"/>
      <c r="L1083" s="159"/>
      <c r="M1083" s="159"/>
      <c r="N1083" s="159"/>
      <c r="O1083" s="159"/>
      <c r="P1083" s="159"/>
      <c r="Q1083" s="159"/>
    </row>
    <row r="1084" spans="5:17" ht="12.75">
      <c r="E1084" s="159"/>
      <c r="F1084" s="159"/>
      <c r="G1084" s="159"/>
      <c r="H1084" s="159"/>
      <c r="I1084" s="159"/>
      <c r="J1084" s="159"/>
      <c r="K1084" s="159"/>
      <c r="L1084" s="159"/>
      <c r="M1084" s="159"/>
      <c r="N1084" s="159"/>
      <c r="O1084" s="159"/>
      <c r="P1084" s="159"/>
      <c r="Q1084" s="159"/>
    </row>
    <row r="1085" spans="5:17" ht="12.75">
      <c r="E1085" s="159"/>
      <c r="F1085" s="159"/>
      <c r="G1085" s="159"/>
      <c r="H1085" s="159"/>
      <c r="I1085" s="159"/>
      <c r="J1085" s="159"/>
      <c r="K1085" s="159"/>
      <c r="L1085" s="159"/>
      <c r="M1085" s="159"/>
      <c r="N1085" s="159"/>
      <c r="O1085" s="159"/>
      <c r="P1085" s="159"/>
      <c r="Q1085" s="159"/>
    </row>
    <row r="1086" spans="5:17" ht="12.75">
      <c r="E1086" s="159"/>
      <c r="F1086" s="159"/>
      <c r="G1086" s="159"/>
      <c r="H1086" s="159"/>
      <c r="I1086" s="159"/>
      <c r="J1086" s="159"/>
      <c r="K1086" s="159"/>
      <c r="L1086" s="159"/>
      <c r="M1086" s="159"/>
      <c r="N1086" s="159"/>
      <c r="O1086" s="159"/>
      <c r="P1086" s="159"/>
      <c r="Q1086" s="159"/>
    </row>
    <row r="1087" spans="5:17" ht="12.75">
      <c r="E1087" s="159"/>
      <c r="F1087" s="159"/>
      <c r="G1087" s="159"/>
      <c r="H1087" s="159"/>
      <c r="I1087" s="159"/>
      <c r="J1087" s="159"/>
      <c r="K1087" s="159"/>
      <c r="L1087" s="159"/>
      <c r="M1087" s="159"/>
      <c r="N1087" s="159"/>
      <c r="O1087" s="159"/>
      <c r="P1087" s="159"/>
      <c r="Q1087" s="159"/>
    </row>
    <row r="1088" spans="5:17" ht="12.75">
      <c r="E1088" s="159"/>
      <c r="F1088" s="159"/>
      <c r="G1088" s="159"/>
      <c r="H1088" s="159"/>
      <c r="I1088" s="159"/>
      <c r="J1088" s="159"/>
      <c r="K1088" s="159"/>
      <c r="L1088" s="159"/>
      <c r="M1088" s="159"/>
      <c r="N1088" s="159"/>
      <c r="O1088" s="159"/>
      <c r="P1088" s="159"/>
      <c r="Q1088" s="159"/>
    </row>
    <row r="1089" spans="5:17" ht="12.75">
      <c r="E1089" s="159"/>
      <c r="F1089" s="159"/>
      <c r="G1089" s="159"/>
      <c r="H1089" s="159"/>
      <c r="I1089" s="159"/>
      <c r="J1089" s="159"/>
      <c r="K1089" s="159"/>
      <c r="L1089" s="159"/>
      <c r="M1089" s="159"/>
      <c r="N1089" s="159"/>
      <c r="O1089" s="159"/>
      <c r="P1089" s="159"/>
      <c r="Q1089" s="159"/>
    </row>
    <row r="1090" spans="5:17" ht="12.75">
      <c r="E1090" s="159"/>
      <c r="F1090" s="159"/>
      <c r="G1090" s="159"/>
      <c r="H1090" s="159"/>
      <c r="I1090" s="159"/>
      <c r="J1090" s="159"/>
      <c r="K1090" s="159"/>
      <c r="L1090" s="159"/>
      <c r="M1090" s="159"/>
      <c r="N1090" s="159"/>
      <c r="O1090" s="159"/>
      <c r="P1090" s="159"/>
      <c r="Q1090" s="159"/>
    </row>
    <row r="1091" spans="5:17" ht="12.75">
      <c r="E1091" s="159"/>
      <c r="F1091" s="159"/>
      <c r="G1091" s="159"/>
      <c r="H1091" s="159"/>
      <c r="I1091" s="159"/>
      <c r="J1091" s="159"/>
      <c r="K1091" s="159"/>
      <c r="L1091" s="159"/>
      <c r="M1091" s="159"/>
      <c r="N1091" s="159"/>
      <c r="O1091" s="159"/>
      <c r="P1091" s="159"/>
      <c r="Q1091" s="159"/>
    </row>
    <row r="1092" spans="5:17" ht="12.75">
      <c r="E1092" s="159"/>
      <c r="F1092" s="159"/>
      <c r="G1092" s="159"/>
      <c r="H1092" s="159"/>
      <c r="I1092" s="159"/>
      <c r="J1092" s="159"/>
      <c r="K1092" s="159"/>
      <c r="L1092" s="159"/>
      <c r="M1092" s="159"/>
      <c r="N1092" s="159"/>
      <c r="O1092" s="159"/>
      <c r="P1092" s="159"/>
      <c r="Q1092" s="159"/>
    </row>
    <row r="1093" spans="5:17" ht="12.75">
      <c r="E1093" s="159"/>
      <c r="F1093" s="159"/>
      <c r="G1093" s="159"/>
      <c r="H1093" s="159"/>
      <c r="I1093" s="159"/>
      <c r="J1093" s="159"/>
      <c r="K1093" s="159"/>
      <c r="L1093" s="159"/>
      <c r="M1093" s="159"/>
      <c r="N1093" s="159"/>
      <c r="O1093" s="159"/>
      <c r="P1093" s="159"/>
      <c r="Q1093" s="159"/>
    </row>
    <row r="1094" spans="5:17" ht="12.75">
      <c r="E1094" s="159"/>
      <c r="F1094" s="159"/>
      <c r="G1094" s="159"/>
      <c r="H1094" s="159"/>
      <c r="I1094" s="159"/>
      <c r="J1094" s="159"/>
      <c r="K1094" s="159"/>
      <c r="L1094" s="159"/>
      <c r="M1094" s="159"/>
      <c r="N1094" s="159"/>
      <c r="O1094" s="159"/>
      <c r="P1094" s="159"/>
      <c r="Q1094" s="159"/>
    </row>
    <row r="1095" spans="5:17" ht="12.75">
      <c r="E1095" s="159"/>
      <c r="F1095" s="159"/>
      <c r="G1095" s="159"/>
      <c r="H1095" s="159"/>
      <c r="I1095" s="159"/>
      <c r="J1095" s="159"/>
      <c r="K1095" s="159"/>
      <c r="L1095" s="159"/>
      <c r="M1095" s="159"/>
      <c r="N1095" s="159"/>
      <c r="O1095" s="159"/>
      <c r="P1095" s="159"/>
      <c r="Q1095" s="159"/>
    </row>
    <row r="1096" spans="5:17" ht="12.75">
      <c r="E1096" s="159"/>
      <c r="F1096" s="159"/>
      <c r="G1096" s="159"/>
      <c r="H1096" s="159"/>
      <c r="I1096" s="159"/>
      <c r="J1096" s="159"/>
      <c r="K1096" s="159"/>
      <c r="L1096" s="159"/>
      <c r="M1096" s="159"/>
      <c r="N1096" s="159"/>
      <c r="O1096" s="159"/>
      <c r="P1096" s="159"/>
      <c r="Q1096" s="159"/>
    </row>
    <row r="1097" spans="5:17" ht="12.75">
      <c r="E1097" s="159"/>
      <c r="F1097" s="159"/>
      <c r="G1097" s="159"/>
      <c r="H1097" s="159"/>
      <c r="I1097" s="159"/>
      <c r="J1097" s="159"/>
      <c r="K1097" s="159"/>
      <c r="L1097" s="159"/>
      <c r="M1097" s="159"/>
      <c r="N1097" s="159"/>
      <c r="O1097" s="159"/>
      <c r="P1097" s="159"/>
      <c r="Q1097" s="159"/>
    </row>
    <row r="1098" spans="5:17" ht="12.75">
      <c r="E1098" s="159"/>
      <c r="F1098" s="159"/>
      <c r="G1098" s="159"/>
      <c r="H1098" s="159"/>
      <c r="I1098" s="159"/>
      <c r="J1098" s="159"/>
      <c r="K1098" s="159"/>
      <c r="L1098" s="159"/>
      <c r="M1098" s="159"/>
      <c r="N1098" s="159"/>
      <c r="O1098" s="159"/>
      <c r="P1098" s="159"/>
      <c r="Q1098" s="159"/>
    </row>
    <row r="1099" spans="5:17" ht="12.75">
      <c r="E1099" s="159"/>
      <c r="F1099" s="159"/>
      <c r="G1099" s="159"/>
      <c r="H1099" s="159"/>
      <c r="I1099" s="159"/>
      <c r="J1099" s="159"/>
      <c r="K1099" s="159"/>
      <c r="L1099" s="159"/>
      <c r="M1099" s="159"/>
      <c r="N1099" s="159"/>
      <c r="O1099" s="159"/>
      <c r="P1099" s="159"/>
      <c r="Q1099" s="159"/>
    </row>
    <row r="1100" spans="5:17" ht="12.75">
      <c r="E1100" s="159"/>
      <c r="F1100" s="159"/>
      <c r="G1100" s="159"/>
      <c r="H1100" s="159"/>
      <c r="I1100" s="159"/>
      <c r="J1100" s="159"/>
      <c r="K1100" s="159"/>
      <c r="L1100" s="159"/>
      <c r="M1100" s="159"/>
      <c r="N1100" s="159"/>
      <c r="O1100" s="159"/>
      <c r="P1100" s="159"/>
      <c r="Q1100" s="159"/>
    </row>
    <row r="1101" spans="5:17" ht="12.75">
      <c r="E1101" s="159"/>
      <c r="F1101" s="159"/>
      <c r="G1101" s="159"/>
      <c r="H1101" s="159"/>
      <c r="I1101" s="159"/>
      <c r="J1101" s="159"/>
      <c r="K1101" s="159"/>
      <c r="L1101" s="159"/>
      <c r="M1101" s="159"/>
      <c r="N1101" s="159"/>
      <c r="O1101" s="159"/>
      <c r="P1101" s="159"/>
      <c r="Q1101" s="159"/>
    </row>
    <row r="1102" spans="5:17" ht="12.75">
      <c r="E1102" s="159"/>
      <c r="F1102" s="159"/>
      <c r="G1102" s="159"/>
      <c r="H1102" s="159"/>
      <c r="I1102" s="159"/>
      <c r="J1102" s="159"/>
      <c r="K1102" s="159"/>
      <c r="L1102" s="159"/>
      <c r="M1102" s="159"/>
      <c r="N1102" s="159"/>
      <c r="O1102" s="159"/>
      <c r="P1102" s="159"/>
      <c r="Q1102" s="159"/>
    </row>
    <row r="1103" spans="5:17" ht="12.75">
      <c r="E1103" s="159"/>
      <c r="F1103" s="159"/>
      <c r="G1103" s="159"/>
      <c r="H1103" s="159"/>
      <c r="I1103" s="159"/>
      <c r="J1103" s="159"/>
      <c r="K1103" s="159"/>
      <c r="L1103" s="159"/>
      <c r="M1103" s="159"/>
      <c r="N1103" s="159"/>
      <c r="O1103" s="159"/>
      <c r="P1103" s="159"/>
      <c r="Q1103" s="159"/>
    </row>
    <row r="1104" spans="5:17" ht="12.75">
      <c r="E1104" s="159"/>
      <c r="F1104" s="159"/>
      <c r="G1104" s="159"/>
      <c r="H1104" s="159"/>
      <c r="I1104" s="159"/>
      <c r="J1104" s="159"/>
      <c r="K1104" s="159"/>
      <c r="L1104" s="159"/>
      <c r="M1104" s="159"/>
      <c r="N1104" s="159"/>
      <c r="O1104" s="159"/>
      <c r="P1104" s="159"/>
      <c r="Q1104" s="159"/>
    </row>
    <row r="1105" spans="5:17" ht="12.75">
      <c r="E1105" s="159"/>
      <c r="F1105" s="159"/>
      <c r="G1105" s="159"/>
      <c r="H1105" s="159"/>
      <c r="I1105" s="159"/>
      <c r="J1105" s="159"/>
      <c r="K1105" s="159"/>
      <c r="L1105" s="159"/>
      <c r="M1105" s="159"/>
      <c r="N1105" s="159"/>
      <c r="O1105" s="159"/>
      <c r="P1105" s="159"/>
      <c r="Q1105" s="159"/>
    </row>
    <row r="1106" spans="5:17" ht="12.75">
      <c r="E1106" s="159"/>
      <c r="F1106" s="159"/>
      <c r="G1106" s="159"/>
      <c r="H1106" s="159"/>
      <c r="I1106" s="159"/>
      <c r="J1106" s="159"/>
      <c r="K1106" s="159"/>
      <c r="L1106" s="159"/>
      <c r="M1106" s="159"/>
      <c r="N1106" s="159"/>
      <c r="O1106" s="159"/>
      <c r="P1106" s="159"/>
      <c r="Q1106" s="159"/>
    </row>
    <row r="1107" spans="5:17" ht="12.75">
      <c r="E1107" s="159"/>
      <c r="F1107" s="159"/>
      <c r="G1107" s="159"/>
      <c r="H1107" s="159"/>
      <c r="I1107" s="159"/>
      <c r="J1107" s="159"/>
      <c r="K1107" s="159"/>
      <c r="L1107" s="159"/>
      <c r="M1107" s="159"/>
      <c r="N1107" s="159"/>
      <c r="O1107" s="159"/>
      <c r="P1107" s="159"/>
      <c r="Q1107" s="159"/>
    </row>
    <row r="1108" spans="5:17" ht="12.75">
      <c r="E1108" s="159"/>
      <c r="F1108" s="159"/>
      <c r="G1108" s="159"/>
      <c r="H1108" s="159"/>
      <c r="I1108" s="159"/>
      <c r="J1108" s="159"/>
      <c r="K1108" s="159"/>
      <c r="L1108" s="159"/>
      <c r="M1108" s="159"/>
      <c r="N1108" s="159"/>
      <c r="O1108" s="159"/>
      <c r="P1108" s="159"/>
      <c r="Q1108" s="159"/>
    </row>
    <row r="1109" spans="5:17" ht="12.75">
      <c r="E1109" s="159"/>
      <c r="F1109" s="159"/>
      <c r="G1109" s="159"/>
      <c r="H1109" s="159"/>
      <c r="I1109" s="159"/>
      <c r="J1109" s="159"/>
      <c r="K1109" s="159"/>
      <c r="L1109" s="159"/>
      <c r="M1109" s="159"/>
      <c r="N1109" s="159"/>
      <c r="O1109" s="159"/>
      <c r="P1109" s="159"/>
      <c r="Q1109" s="159"/>
    </row>
    <row r="1110" spans="5:17" ht="12.75">
      <c r="E1110" s="159"/>
      <c r="F1110" s="159"/>
      <c r="G1110" s="159"/>
      <c r="H1110" s="159"/>
      <c r="I1110" s="159"/>
      <c r="J1110" s="159"/>
      <c r="K1110" s="159"/>
      <c r="L1110" s="159"/>
      <c r="M1110" s="159"/>
      <c r="N1110" s="159"/>
      <c r="O1110" s="159"/>
      <c r="P1110" s="159"/>
      <c r="Q1110" s="159"/>
    </row>
    <row r="1111" spans="5:17" ht="12.75">
      <c r="E1111" s="159"/>
      <c r="F1111" s="159"/>
      <c r="G1111" s="159"/>
      <c r="H1111" s="159"/>
      <c r="I1111" s="159"/>
      <c r="J1111" s="159"/>
      <c r="K1111" s="159"/>
      <c r="L1111" s="159"/>
      <c r="M1111" s="159"/>
      <c r="N1111" s="159"/>
      <c r="O1111" s="159"/>
      <c r="P1111" s="159"/>
      <c r="Q1111" s="159"/>
    </row>
    <row r="1112" spans="5:17" ht="12.75">
      <c r="E1112" s="159"/>
      <c r="F1112" s="159"/>
      <c r="G1112" s="159"/>
      <c r="H1112" s="159"/>
      <c r="I1112" s="159"/>
      <c r="J1112" s="159"/>
      <c r="K1112" s="159"/>
      <c r="L1112" s="159"/>
      <c r="M1112" s="159"/>
      <c r="N1112" s="159"/>
      <c r="O1112" s="159"/>
      <c r="P1112" s="159"/>
      <c r="Q1112" s="159"/>
    </row>
    <row r="1113" spans="5:17" ht="12.75">
      <c r="E1113" s="159"/>
      <c r="F1113" s="159"/>
      <c r="G1113" s="159"/>
      <c r="H1113" s="159"/>
      <c r="I1113" s="159"/>
      <c r="J1113" s="159"/>
      <c r="K1113" s="159"/>
      <c r="L1113" s="159"/>
      <c r="M1113" s="159"/>
      <c r="N1113" s="159"/>
      <c r="O1113" s="159"/>
      <c r="P1113" s="159"/>
      <c r="Q1113" s="159"/>
    </row>
    <row r="1114" spans="5:17" ht="12.75">
      <c r="E1114" s="159"/>
      <c r="F1114" s="159"/>
      <c r="G1114" s="159"/>
      <c r="H1114" s="159"/>
      <c r="I1114" s="159"/>
      <c r="J1114" s="159"/>
      <c r="K1114" s="159"/>
      <c r="L1114" s="159"/>
      <c r="M1114" s="159"/>
      <c r="N1114" s="159"/>
      <c r="O1114" s="159"/>
      <c r="P1114" s="159"/>
      <c r="Q1114" s="159"/>
    </row>
    <row r="1115" spans="5:17" ht="12.75">
      <c r="E1115" s="159"/>
      <c r="F1115" s="159"/>
      <c r="G1115" s="159"/>
      <c r="H1115" s="159"/>
      <c r="I1115" s="159"/>
      <c r="J1115" s="159"/>
      <c r="K1115" s="159"/>
      <c r="L1115" s="159"/>
      <c r="M1115" s="159"/>
      <c r="N1115" s="159"/>
      <c r="O1115" s="159"/>
      <c r="P1115" s="159"/>
      <c r="Q1115" s="159"/>
    </row>
    <row r="1116" spans="5:17" ht="12.75">
      <c r="E1116" s="159"/>
      <c r="F1116" s="159"/>
      <c r="G1116" s="159"/>
      <c r="H1116" s="159"/>
      <c r="I1116" s="159"/>
      <c r="J1116" s="159"/>
      <c r="K1116" s="159"/>
      <c r="L1116" s="159"/>
      <c r="M1116" s="159"/>
      <c r="N1116" s="159"/>
      <c r="O1116" s="159"/>
      <c r="P1116" s="159"/>
      <c r="Q1116" s="159"/>
    </row>
    <row r="1117" spans="5:17" ht="12.75">
      <c r="E1117" s="159"/>
      <c r="F1117" s="159"/>
      <c r="G1117" s="159"/>
      <c r="H1117" s="159"/>
      <c r="I1117" s="159"/>
      <c r="J1117" s="159"/>
      <c r="K1117" s="159"/>
      <c r="L1117" s="159"/>
      <c r="M1117" s="159"/>
      <c r="N1117" s="159"/>
      <c r="O1117" s="159"/>
      <c r="P1117" s="159"/>
      <c r="Q1117" s="159"/>
    </row>
    <row r="1118" spans="5:17" ht="12.75">
      <c r="E1118" s="159"/>
      <c r="F1118" s="159"/>
      <c r="G1118" s="159"/>
      <c r="H1118" s="159"/>
      <c r="I1118" s="159"/>
      <c r="J1118" s="159"/>
      <c r="K1118" s="159"/>
      <c r="L1118" s="159"/>
      <c r="M1118" s="159"/>
      <c r="N1118" s="159"/>
      <c r="O1118" s="159"/>
      <c r="P1118" s="159"/>
      <c r="Q1118" s="159"/>
    </row>
    <row r="1119" spans="5:17" ht="12.75">
      <c r="E1119" s="159"/>
      <c r="F1119" s="159"/>
      <c r="G1119" s="159"/>
      <c r="H1119" s="159"/>
      <c r="I1119" s="159"/>
      <c r="J1119" s="159"/>
      <c r="K1119" s="159"/>
      <c r="L1119" s="159"/>
      <c r="M1119" s="159"/>
      <c r="N1119" s="159"/>
      <c r="O1119" s="159"/>
      <c r="P1119" s="159"/>
      <c r="Q1119" s="159"/>
    </row>
    <row r="1120" spans="5:17" ht="12.75">
      <c r="E1120" s="159"/>
      <c r="F1120" s="159"/>
      <c r="G1120" s="159"/>
      <c r="H1120" s="159"/>
      <c r="I1120" s="159"/>
      <c r="J1120" s="159"/>
      <c r="K1120" s="159"/>
      <c r="L1120" s="159"/>
      <c r="M1120" s="159"/>
      <c r="N1120" s="159"/>
      <c r="O1120" s="159"/>
      <c r="P1120" s="159"/>
      <c r="Q1120" s="159"/>
    </row>
    <row r="1121" spans="5:17" ht="12.75">
      <c r="E1121" s="159"/>
      <c r="F1121" s="159"/>
      <c r="G1121" s="159"/>
      <c r="H1121" s="159"/>
      <c r="I1121" s="159"/>
      <c r="J1121" s="159"/>
      <c r="K1121" s="159"/>
      <c r="L1121" s="159"/>
      <c r="M1121" s="159"/>
      <c r="N1121" s="159"/>
      <c r="O1121" s="159"/>
      <c r="P1121" s="159"/>
      <c r="Q1121" s="159"/>
    </row>
    <row r="1122" spans="5:17" ht="12.75">
      <c r="E1122" s="159"/>
      <c r="F1122" s="159"/>
      <c r="G1122" s="159"/>
      <c r="H1122" s="159"/>
      <c r="I1122" s="159"/>
      <c r="J1122" s="159"/>
      <c r="K1122" s="159"/>
      <c r="L1122" s="159"/>
      <c r="M1122" s="159"/>
      <c r="N1122" s="159"/>
      <c r="O1122" s="159"/>
      <c r="P1122" s="159"/>
      <c r="Q1122" s="159"/>
    </row>
    <row r="1123" spans="5:17" ht="12.75">
      <c r="E1123" s="159"/>
      <c r="F1123" s="159"/>
      <c r="G1123" s="159"/>
      <c r="H1123" s="159"/>
      <c r="I1123" s="159"/>
      <c r="J1123" s="159"/>
      <c r="K1123" s="159"/>
      <c r="L1123" s="159"/>
      <c r="M1123" s="159"/>
      <c r="N1123" s="159"/>
      <c r="O1123" s="159"/>
      <c r="P1123" s="159"/>
      <c r="Q1123" s="159"/>
    </row>
    <row r="1124" spans="5:17" ht="12.75">
      <c r="E1124" s="159"/>
      <c r="F1124" s="159"/>
      <c r="G1124" s="159"/>
      <c r="H1124" s="159"/>
      <c r="I1124" s="159"/>
      <c r="J1124" s="159"/>
      <c r="K1124" s="159"/>
      <c r="L1124" s="159"/>
      <c r="M1124" s="159"/>
      <c r="N1124" s="159"/>
      <c r="O1124" s="159"/>
      <c r="P1124" s="159"/>
      <c r="Q1124" s="159"/>
    </row>
    <row r="1125" spans="5:17" ht="12.75">
      <c r="E1125" s="159"/>
      <c r="F1125" s="159"/>
      <c r="G1125" s="159"/>
      <c r="H1125" s="159"/>
      <c r="I1125" s="159"/>
      <c r="J1125" s="159"/>
      <c r="K1125" s="159"/>
      <c r="L1125" s="159"/>
      <c r="M1125" s="159"/>
      <c r="N1125" s="159"/>
      <c r="O1125" s="159"/>
      <c r="P1125" s="159"/>
      <c r="Q1125" s="159"/>
    </row>
    <row r="1126" spans="5:17" ht="12.75">
      <c r="E1126" s="159"/>
      <c r="F1126" s="159"/>
      <c r="G1126" s="159"/>
      <c r="H1126" s="159"/>
      <c r="I1126" s="159"/>
      <c r="J1126" s="159"/>
      <c r="K1126" s="159"/>
      <c r="L1126" s="159"/>
      <c r="M1126" s="159"/>
      <c r="N1126" s="159"/>
      <c r="O1126" s="159"/>
      <c r="P1126" s="159"/>
      <c r="Q1126" s="159"/>
    </row>
    <row r="1127" spans="5:17" ht="12.75">
      <c r="E1127" s="159"/>
      <c r="F1127" s="159"/>
      <c r="G1127" s="159"/>
      <c r="H1127" s="159"/>
      <c r="I1127" s="159"/>
      <c r="J1127" s="159"/>
      <c r="K1127" s="159"/>
      <c r="L1127" s="159"/>
      <c r="M1127" s="159"/>
      <c r="N1127" s="159"/>
      <c r="O1127" s="159"/>
      <c r="P1127" s="159"/>
      <c r="Q1127" s="159"/>
    </row>
    <row r="1128" spans="5:17" ht="12.75">
      <c r="E1128" s="159"/>
      <c r="F1128" s="159"/>
      <c r="G1128" s="159"/>
      <c r="H1128" s="159"/>
      <c r="I1128" s="159"/>
      <c r="J1128" s="159"/>
      <c r="K1128" s="159"/>
      <c r="L1128" s="159"/>
      <c r="M1128" s="159"/>
      <c r="N1128" s="159"/>
      <c r="O1128" s="159"/>
      <c r="P1128" s="159"/>
      <c r="Q1128" s="159"/>
    </row>
    <row r="1129" spans="5:17" ht="12.75">
      <c r="E1129" s="159"/>
      <c r="F1129" s="159"/>
      <c r="G1129" s="159"/>
      <c r="H1129" s="159"/>
      <c r="I1129" s="159"/>
      <c r="J1129" s="159"/>
      <c r="K1129" s="159"/>
      <c r="L1129" s="159"/>
      <c r="M1129" s="159"/>
      <c r="N1129" s="159"/>
      <c r="O1129" s="159"/>
      <c r="P1129" s="159"/>
      <c r="Q1129" s="159"/>
    </row>
    <row r="1130" spans="5:17" ht="12.75">
      <c r="E1130" s="159"/>
      <c r="F1130" s="159"/>
      <c r="G1130" s="159"/>
      <c r="H1130" s="159"/>
      <c r="I1130" s="159"/>
      <c r="J1130" s="159"/>
      <c r="K1130" s="159"/>
      <c r="L1130" s="159"/>
      <c r="M1130" s="159"/>
      <c r="N1130" s="159"/>
      <c r="O1130" s="159"/>
      <c r="P1130" s="159"/>
      <c r="Q1130" s="159"/>
    </row>
    <row r="1131" spans="5:17" ht="12.75">
      <c r="E1131" s="159"/>
      <c r="F1131" s="159"/>
      <c r="G1131" s="159"/>
      <c r="H1131" s="159"/>
      <c r="I1131" s="159"/>
      <c r="J1131" s="159"/>
      <c r="K1131" s="159"/>
      <c r="L1131" s="159"/>
      <c r="M1131" s="159"/>
      <c r="N1131" s="159"/>
      <c r="O1131" s="159"/>
      <c r="P1131" s="159"/>
      <c r="Q1131" s="159"/>
    </row>
    <row r="1132" spans="5:17" ht="12.75">
      <c r="E1132" s="159"/>
      <c r="F1132" s="159"/>
      <c r="G1132" s="159"/>
      <c r="H1132" s="159"/>
      <c r="I1132" s="159"/>
      <c r="J1132" s="159"/>
      <c r="K1132" s="159"/>
      <c r="L1132" s="159"/>
      <c r="M1132" s="159"/>
      <c r="N1132" s="159"/>
      <c r="O1132" s="159"/>
      <c r="P1132" s="159"/>
      <c r="Q1132" s="159"/>
    </row>
    <row r="1133" spans="5:17" ht="12.75">
      <c r="E1133" s="159"/>
      <c r="F1133" s="159"/>
      <c r="G1133" s="159"/>
      <c r="H1133" s="159"/>
      <c r="I1133" s="159"/>
      <c r="J1133" s="159"/>
      <c r="K1133" s="159"/>
      <c r="L1133" s="159"/>
      <c r="M1133" s="159"/>
      <c r="N1133" s="159"/>
      <c r="O1133" s="159"/>
      <c r="P1133" s="159"/>
      <c r="Q1133" s="159"/>
    </row>
    <row r="1134" spans="5:17" ht="12.75">
      <c r="E1134" s="159"/>
      <c r="F1134" s="159"/>
      <c r="G1134" s="159"/>
      <c r="H1134" s="159"/>
      <c r="I1134" s="159"/>
      <c r="J1134" s="159"/>
      <c r="K1134" s="159"/>
      <c r="L1134" s="159"/>
      <c r="M1134" s="159"/>
      <c r="N1134" s="159"/>
      <c r="O1134" s="159"/>
      <c r="P1134" s="159"/>
      <c r="Q1134" s="159"/>
    </row>
    <row r="1135" spans="5:17" ht="12.75">
      <c r="E1135" s="159"/>
      <c r="F1135" s="159"/>
      <c r="G1135" s="159"/>
      <c r="H1135" s="159"/>
      <c r="I1135" s="159"/>
      <c r="J1135" s="159"/>
      <c r="K1135" s="159"/>
      <c r="L1135" s="159"/>
      <c r="M1135" s="159"/>
      <c r="N1135" s="159"/>
      <c r="O1135" s="159"/>
      <c r="P1135" s="159"/>
      <c r="Q1135" s="159"/>
    </row>
    <row r="1136" spans="5:17" ht="12.75">
      <c r="E1136" s="159"/>
      <c r="F1136" s="159"/>
      <c r="G1136" s="159"/>
      <c r="H1136" s="159"/>
      <c r="I1136" s="159"/>
      <c r="J1136" s="159"/>
      <c r="K1136" s="159"/>
      <c r="L1136" s="159"/>
      <c r="M1136" s="159"/>
      <c r="N1136" s="159"/>
      <c r="O1136" s="159"/>
      <c r="P1136" s="159"/>
      <c r="Q1136" s="159"/>
    </row>
    <row r="1137" spans="5:17" ht="12.75">
      <c r="E1137" s="159"/>
      <c r="F1137" s="159"/>
      <c r="G1137" s="159"/>
      <c r="H1137" s="159"/>
      <c r="I1137" s="159"/>
      <c r="J1137" s="159"/>
      <c r="K1137" s="159"/>
      <c r="L1137" s="159"/>
      <c r="M1137" s="159"/>
      <c r="N1137" s="159"/>
      <c r="O1137" s="159"/>
      <c r="P1137" s="159"/>
      <c r="Q1137" s="159"/>
    </row>
    <row r="1138" spans="5:17" ht="12.75">
      <c r="E1138" s="159"/>
      <c r="F1138" s="159"/>
      <c r="G1138" s="159"/>
      <c r="H1138" s="159"/>
      <c r="I1138" s="159"/>
      <c r="J1138" s="159"/>
      <c r="K1138" s="159"/>
      <c r="L1138" s="159"/>
      <c r="M1138" s="159"/>
      <c r="N1138" s="159"/>
      <c r="O1138" s="159"/>
      <c r="P1138" s="159"/>
      <c r="Q1138" s="159"/>
    </row>
    <row r="1139" spans="5:17" ht="12.75">
      <c r="E1139" s="159"/>
      <c r="F1139" s="159"/>
      <c r="G1139" s="159"/>
      <c r="H1139" s="159"/>
      <c r="I1139" s="159"/>
      <c r="J1139" s="159"/>
      <c r="K1139" s="159"/>
      <c r="L1139" s="159"/>
      <c r="M1139" s="159"/>
      <c r="N1139" s="159"/>
      <c r="O1139" s="159"/>
      <c r="P1139" s="159"/>
      <c r="Q1139" s="159"/>
    </row>
    <row r="1140" spans="5:17" ht="12.75">
      <c r="E1140" s="159"/>
      <c r="F1140" s="159"/>
      <c r="G1140" s="159"/>
      <c r="H1140" s="159"/>
      <c r="I1140" s="159"/>
      <c r="J1140" s="159"/>
      <c r="K1140" s="159"/>
      <c r="L1140" s="159"/>
      <c r="M1140" s="159"/>
      <c r="N1140" s="159"/>
      <c r="O1140" s="159"/>
      <c r="P1140" s="159"/>
      <c r="Q1140" s="159"/>
    </row>
    <row r="1141" spans="5:17" ht="12.75">
      <c r="E1141" s="159"/>
      <c r="F1141" s="159"/>
      <c r="G1141" s="159"/>
      <c r="H1141" s="159"/>
      <c r="I1141" s="159"/>
      <c r="J1141" s="159"/>
      <c r="K1141" s="159"/>
      <c r="L1141" s="159"/>
      <c r="M1141" s="159"/>
      <c r="N1141" s="159"/>
      <c r="O1141" s="159"/>
      <c r="P1141" s="159"/>
      <c r="Q1141" s="159"/>
    </row>
    <row r="1142" spans="5:17" ht="12.75">
      <c r="E1142" s="159"/>
      <c r="F1142" s="159"/>
      <c r="G1142" s="159"/>
      <c r="H1142" s="159"/>
      <c r="I1142" s="159"/>
      <c r="J1142" s="159"/>
      <c r="K1142" s="159"/>
      <c r="L1142" s="159"/>
      <c r="M1142" s="159"/>
      <c r="N1142" s="159"/>
      <c r="O1142" s="159"/>
      <c r="P1142" s="159"/>
      <c r="Q1142" s="159"/>
    </row>
    <row r="1143" spans="5:17" ht="12.75">
      <c r="E1143" s="159"/>
      <c r="F1143" s="159"/>
      <c r="G1143" s="159"/>
      <c r="H1143" s="159"/>
      <c r="I1143" s="159"/>
      <c r="J1143" s="159"/>
      <c r="K1143" s="159"/>
      <c r="L1143" s="159"/>
      <c r="M1143" s="159"/>
      <c r="N1143" s="159"/>
      <c r="O1143" s="159"/>
      <c r="P1143" s="159"/>
      <c r="Q1143" s="159"/>
    </row>
    <row r="1144" spans="5:17" ht="12.75">
      <c r="E1144" s="159"/>
      <c r="F1144" s="159"/>
      <c r="G1144" s="159"/>
      <c r="H1144" s="159"/>
      <c r="I1144" s="159"/>
      <c r="J1144" s="159"/>
      <c r="K1144" s="159"/>
      <c r="L1144" s="159"/>
      <c r="M1144" s="159"/>
      <c r="N1144" s="159"/>
      <c r="O1144" s="159"/>
      <c r="P1144" s="159"/>
      <c r="Q1144" s="159"/>
    </row>
    <row r="1145" spans="5:17" ht="12.75">
      <c r="E1145" s="159"/>
      <c r="F1145" s="159"/>
      <c r="G1145" s="159"/>
      <c r="H1145" s="159"/>
      <c r="I1145" s="159"/>
      <c r="J1145" s="159"/>
      <c r="K1145" s="159"/>
      <c r="L1145" s="159"/>
      <c r="M1145" s="159"/>
      <c r="N1145" s="159"/>
      <c r="O1145" s="159"/>
      <c r="P1145" s="159"/>
      <c r="Q1145" s="159"/>
    </row>
    <row r="1146" spans="5:17" ht="12.75">
      <c r="E1146" s="159"/>
      <c r="F1146" s="159"/>
      <c r="G1146" s="159"/>
      <c r="H1146" s="159"/>
      <c r="I1146" s="159"/>
      <c r="J1146" s="159"/>
      <c r="K1146" s="159"/>
      <c r="L1146" s="159"/>
      <c r="M1146" s="159"/>
      <c r="N1146" s="159"/>
      <c r="O1146" s="159"/>
      <c r="P1146" s="159"/>
      <c r="Q1146" s="159"/>
    </row>
    <row r="1147" spans="5:17" ht="12.75">
      <c r="E1147" s="159"/>
      <c r="F1147" s="159"/>
      <c r="G1147" s="159"/>
      <c r="H1147" s="159"/>
      <c r="I1147" s="159"/>
      <c r="J1147" s="159"/>
      <c r="K1147" s="159"/>
      <c r="L1147" s="159"/>
      <c r="M1147" s="159"/>
      <c r="N1147" s="159"/>
      <c r="O1147" s="159"/>
      <c r="P1147" s="159"/>
      <c r="Q1147" s="159"/>
    </row>
    <row r="1148" spans="5:17" ht="12.75">
      <c r="E1148" s="159"/>
      <c r="F1148" s="159"/>
      <c r="G1148" s="159"/>
      <c r="H1148" s="159"/>
      <c r="I1148" s="159"/>
      <c r="J1148" s="159"/>
      <c r="K1148" s="159"/>
      <c r="L1148" s="159"/>
      <c r="M1148" s="159"/>
      <c r="N1148" s="159"/>
      <c r="O1148" s="159"/>
      <c r="P1148" s="159"/>
      <c r="Q1148" s="159"/>
    </row>
    <row r="1149" spans="5:17" ht="12.75">
      <c r="E1149" s="159"/>
      <c r="F1149" s="159"/>
      <c r="G1149" s="159"/>
      <c r="H1149" s="159"/>
      <c r="I1149" s="159"/>
      <c r="J1149" s="159"/>
      <c r="K1149" s="159"/>
      <c r="L1149" s="159"/>
      <c r="M1149" s="159"/>
      <c r="N1149" s="159"/>
      <c r="O1149" s="159"/>
      <c r="P1149" s="159"/>
      <c r="Q1149" s="159"/>
    </row>
    <row r="1150" spans="5:17" ht="12.75">
      <c r="E1150" s="159"/>
      <c r="F1150" s="159"/>
      <c r="G1150" s="159"/>
      <c r="H1150" s="159"/>
      <c r="I1150" s="159"/>
      <c r="J1150" s="159"/>
      <c r="K1150" s="159"/>
      <c r="L1150" s="159"/>
      <c r="M1150" s="159"/>
      <c r="N1150" s="159"/>
      <c r="O1150" s="159"/>
      <c r="P1150" s="159"/>
      <c r="Q1150" s="159"/>
    </row>
    <row r="1151" spans="5:17" ht="12.75">
      <c r="E1151" s="159"/>
      <c r="F1151" s="159"/>
      <c r="G1151" s="159"/>
      <c r="H1151" s="159"/>
      <c r="I1151" s="159"/>
      <c r="J1151" s="159"/>
      <c r="K1151" s="159"/>
      <c r="L1151" s="159"/>
      <c r="M1151" s="159"/>
      <c r="N1151" s="159"/>
      <c r="O1151" s="159"/>
      <c r="P1151" s="159"/>
      <c r="Q1151" s="159"/>
    </row>
    <row r="1152" spans="5:17" ht="12.75">
      <c r="E1152" s="159"/>
      <c r="F1152" s="159"/>
      <c r="G1152" s="159"/>
      <c r="H1152" s="159"/>
      <c r="I1152" s="159"/>
      <c r="J1152" s="159"/>
      <c r="K1152" s="159"/>
      <c r="L1152" s="159"/>
      <c r="M1152" s="159"/>
      <c r="N1152" s="159"/>
      <c r="O1152" s="159"/>
      <c r="P1152" s="159"/>
      <c r="Q1152" s="159"/>
    </row>
    <row r="1153" spans="5:17" ht="12.75">
      <c r="E1153" s="159"/>
      <c r="F1153" s="159"/>
      <c r="G1153" s="159"/>
      <c r="H1153" s="159"/>
      <c r="I1153" s="159"/>
      <c r="J1153" s="159"/>
      <c r="K1153" s="159"/>
      <c r="L1153" s="159"/>
      <c r="M1153" s="159"/>
      <c r="N1153" s="159"/>
      <c r="O1153" s="159"/>
      <c r="P1153" s="159"/>
      <c r="Q1153" s="159"/>
    </row>
    <row r="1154" spans="5:17" ht="12.75">
      <c r="E1154" s="159"/>
      <c r="F1154" s="159"/>
      <c r="G1154" s="159"/>
      <c r="H1154" s="159"/>
      <c r="I1154" s="159"/>
      <c r="J1154" s="159"/>
      <c r="K1154" s="159"/>
      <c r="L1154" s="159"/>
      <c r="M1154" s="159"/>
      <c r="N1154" s="159"/>
      <c r="O1154" s="159"/>
      <c r="P1154" s="159"/>
      <c r="Q1154" s="159"/>
    </row>
    <row r="1155" spans="5:17" ht="12.75">
      <c r="E1155" s="159"/>
      <c r="F1155" s="159"/>
      <c r="G1155" s="159"/>
      <c r="H1155" s="159"/>
      <c r="I1155" s="159"/>
      <c r="J1155" s="159"/>
      <c r="K1155" s="159"/>
      <c r="L1155" s="159"/>
      <c r="M1155" s="159"/>
      <c r="N1155" s="159"/>
      <c r="O1155" s="159"/>
      <c r="P1155" s="159"/>
      <c r="Q1155" s="159"/>
    </row>
    <row r="1156" spans="5:17" ht="12.75">
      <c r="E1156" s="159"/>
      <c r="F1156" s="159"/>
      <c r="G1156" s="159"/>
      <c r="H1156" s="159"/>
      <c r="I1156" s="159"/>
      <c r="J1156" s="159"/>
      <c r="K1156" s="159"/>
      <c r="L1156" s="159"/>
      <c r="M1156" s="159"/>
      <c r="N1156" s="159"/>
      <c r="O1156" s="159"/>
      <c r="P1156" s="159"/>
      <c r="Q1156" s="159"/>
    </row>
    <row r="1157" spans="5:17" ht="12.75">
      <c r="E1157" s="159"/>
      <c r="F1157" s="159"/>
      <c r="G1157" s="159"/>
      <c r="H1157" s="159"/>
      <c r="I1157" s="159"/>
      <c r="J1157" s="159"/>
      <c r="K1157" s="159"/>
      <c r="L1157" s="159"/>
      <c r="M1157" s="159"/>
      <c r="N1157" s="159"/>
      <c r="O1157" s="159"/>
      <c r="P1157" s="159"/>
      <c r="Q1157" s="159"/>
    </row>
    <row r="1158" spans="5:17" ht="12.75">
      <c r="E1158" s="159"/>
      <c r="F1158" s="159"/>
      <c r="G1158" s="159"/>
      <c r="H1158" s="159"/>
      <c r="I1158" s="159"/>
      <c r="J1158" s="159"/>
      <c r="K1158" s="159"/>
      <c r="L1158" s="159"/>
      <c r="M1158" s="159"/>
      <c r="N1158" s="159"/>
      <c r="O1158" s="159"/>
      <c r="P1158" s="159"/>
      <c r="Q1158" s="159"/>
    </row>
    <row r="1159" spans="5:17" ht="12.75">
      <c r="E1159" s="159"/>
      <c r="F1159" s="159"/>
      <c r="G1159" s="159"/>
      <c r="H1159" s="159"/>
      <c r="I1159" s="159"/>
      <c r="J1159" s="159"/>
      <c r="K1159" s="159"/>
      <c r="L1159" s="159"/>
      <c r="M1159" s="159"/>
      <c r="N1159" s="159"/>
      <c r="O1159" s="159"/>
      <c r="P1159" s="159"/>
      <c r="Q1159" s="159"/>
    </row>
    <row r="1160" spans="5:17" ht="12.75">
      <c r="E1160" s="159"/>
      <c r="F1160" s="159"/>
      <c r="G1160" s="159"/>
      <c r="H1160" s="159"/>
      <c r="I1160" s="159"/>
      <c r="J1160" s="159"/>
      <c r="K1160" s="159"/>
      <c r="L1160" s="159"/>
      <c r="M1160" s="159"/>
      <c r="N1160" s="159"/>
      <c r="O1160" s="159"/>
      <c r="P1160" s="159"/>
      <c r="Q1160" s="159"/>
    </row>
    <row r="1161" spans="5:17" ht="12.75">
      <c r="E1161" s="159"/>
      <c r="F1161" s="159"/>
      <c r="G1161" s="159"/>
      <c r="H1161" s="159"/>
      <c r="I1161" s="159"/>
      <c r="J1161" s="159"/>
      <c r="K1161" s="159"/>
      <c r="L1161" s="159"/>
      <c r="M1161" s="159"/>
      <c r="N1161" s="159"/>
      <c r="O1161" s="159"/>
      <c r="P1161" s="159"/>
      <c r="Q1161" s="159"/>
    </row>
    <row r="1162" spans="5:17" ht="12.75">
      <c r="E1162" s="159"/>
      <c r="F1162" s="159"/>
      <c r="G1162" s="159"/>
      <c r="H1162" s="159"/>
      <c r="I1162" s="159"/>
      <c r="J1162" s="159"/>
      <c r="K1162" s="159"/>
      <c r="L1162" s="159"/>
      <c r="M1162" s="159"/>
      <c r="N1162" s="159"/>
      <c r="O1162" s="159"/>
      <c r="P1162" s="159"/>
      <c r="Q1162" s="159"/>
    </row>
    <row r="1163" spans="5:17" ht="12.75">
      <c r="E1163" s="159"/>
      <c r="F1163" s="159"/>
      <c r="G1163" s="159"/>
      <c r="H1163" s="159"/>
      <c r="I1163" s="159"/>
      <c r="J1163" s="159"/>
      <c r="K1163" s="159"/>
      <c r="L1163" s="159"/>
      <c r="M1163" s="159"/>
      <c r="N1163" s="159"/>
      <c r="O1163" s="159"/>
      <c r="P1163" s="159"/>
      <c r="Q1163" s="159"/>
    </row>
    <row r="1164" spans="5:17" ht="12.75">
      <c r="E1164" s="159"/>
      <c r="F1164" s="159"/>
      <c r="G1164" s="159"/>
      <c r="H1164" s="159"/>
      <c r="I1164" s="159"/>
      <c r="J1164" s="159"/>
      <c r="K1164" s="159"/>
      <c r="L1164" s="159"/>
      <c r="M1164" s="159"/>
      <c r="N1164" s="159"/>
      <c r="O1164" s="159"/>
      <c r="P1164" s="159"/>
      <c r="Q1164" s="159"/>
    </row>
    <row r="1165" spans="5:17" ht="12.75">
      <c r="E1165" s="159"/>
      <c r="F1165" s="159"/>
      <c r="G1165" s="159"/>
      <c r="H1165" s="159"/>
      <c r="I1165" s="159"/>
      <c r="J1165" s="159"/>
      <c r="K1165" s="159"/>
      <c r="L1165" s="159"/>
      <c r="M1165" s="159"/>
      <c r="N1165" s="159"/>
      <c r="O1165" s="159"/>
      <c r="P1165" s="159"/>
      <c r="Q1165" s="159"/>
    </row>
    <row r="1166" spans="5:17" ht="12.75">
      <c r="E1166" s="159"/>
      <c r="F1166" s="159"/>
      <c r="G1166" s="159"/>
      <c r="H1166" s="159"/>
      <c r="I1166" s="159"/>
      <c r="J1166" s="159"/>
      <c r="K1166" s="159"/>
      <c r="L1166" s="159"/>
      <c r="M1166" s="159"/>
      <c r="N1166" s="159"/>
      <c r="O1166" s="159"/>
      <c r="P1166" s="159"/>
      <c r="Q1166" s="159"/>
    </row>
    <row r="1167" spans="5:17" ht="12.75">
      <c r="E1167" s="159"/>
      <c r="F1167" s="159"/>
      <c r="G1167" s="159"/>
      <c r="H1167" s="159"/>
      <c r="I1167" s="159"/>
      <c r="J1167" s="159"/>
      <c r="K1167" s="159"/>
      <c r="L1167" s="159"/>
      <c r="M1167" s="159"/>
      <c r="N1167" s="159"/>
      <c r="O1167" s="159"/>
      <c r="P1167" s="159"/>
      <c r="Q1167" s="159"/>
    </row>
    <row r="1168" spans="5:17" ht="12.75">
      <c r="E1168" s="159"/>
      <c r="F1168" s="159"/>
      <c r="G1168" s="159"/>
      <c r="H1168" s="159"/>
      <c r="I1168" s="159"/>
      <c r="J1168" s="159"/>
      <c r="K1168" s="159"/>
      <c r="L1168" s="159"/>
      <c r="M1168" s="159"/>
      <c r="N1168" s="159"/>
      <c r="O1168" s="159"/>
      <c r="P1168" s="159"/>
      <c r="Q1168" s="159"/>
    </row>
    <row r="1169" spans="5:17" ht="12.75">
      <c r="E1169" s="159"/>
      <c r="F1169" s="159"/>
      <c r="G1169" s="159"/>
      <c r="H1169" s="159"/>
      <c r="I1169" s="159"/>
      <c r="J1169" s="159"/>
      <c r="K1169" s="159"/>
      <c r="L1169" s="159"/>
      <c r="M1169" s="159"/>
      <c r="N1169" s="159"/>
      <c r="O1169" s="159"/>
      <c r="P1169" s="159"/>
      <c r="Q1169" s="159"/>
    </row>
    <row r="1170" spans="5:17" ht="12.75">
      <c r="E1170" s="159"/>
      <c r="F1170" s="159"/>
      <c r="G1170" s="159"/>
      <c r="H1170" s="159"/>
      <c r="I1170" s="159"/>
      <c r="J1170" s="159"/>
      <c r="K1170" s="159"/>
      <c r="L1170" s="159"/>
      <c r="M1170" s="159"/>
      <c r="N1170" s="159"/>
      <c r="O1170" s="159"/>
      <c r="P1170" s="159"/>
      <c r="Q1170" s="159"/>
    </row>
    <row r="1171" spans="5:17" ht="12.75">
      <c r="E1171" s="159"/>
      <c r="F1171" s="159"/>
      <c r="G1171" s="159"/>
      <c r="H1171" s="159"/>
      <c r="I1171" s="159"/>
      <c r="J1171" s="159"/>
      <c r="K1171" s="159"/>
      <c r="L1171" s="159"/>
      <c r="M1171" s="159"/>
      <c r="N1171" s="159"/>
      <c r="O1171" s="159"/>
      <c r="P1171" s="159"/>
      <c r="Q1171" s="159"/>
    </row>
    <row r="1172" spans="5:17" ht="12.75">
      <c r="E1172" s="159"/>
      <c r="F1172" s="159"/>
      <c r="G1172" s="159"/>
      <c r="H1172" s="159"/>
      <c r="I1172" s="159"/>
      <c r="J1172" s="159"/>
      <c r="K1172" s="159"/>
      <c r="L1172" s="159"/>
      <c r="M1172" s="159"/>
      <c r="N1172" s="159"/>
      <c r="O1172" s="159"/>
      <c r="P1172" s="159"/>
      <c r="Q1172" s="159"/>
    </row>
    <row r="1173" spans="5:17" ht="12.75">
      <c r="E1173" s="159"/>
      <c r="F1173" s="159"/>
      <c r="G1173" s="159"/>
      <c r="H1173" s="159"/>
      <c r="I1173" s="159"/>
      <c r="J1173" s="159"/>
      <c r="K1173" s="159"/>
      <c r="L1173" s="159"/>
      <c r="M1173" s="159"/>
      <c r="N1173" s="159"/>
      <c r="O1173" s="159"/>
      <c r="P1173" s="159"/>
      <c r="Q1173" s="159"/>
    </row>
    <row r="1174" spans="5:17" ht="12.75">
      <c r="E1174" s="159"/>
      <c r="F1174" s="159"/>
      <c r="G1174" s="159"/>
      <c r="H1174" s="159"/>
      <c r="I1174" s="159"/>
      <c r="J1174" s="159"/>
      <c r="K1174" s="159"/>
      <c r="L1174" s="159"/>
      <c r="M1174" s="159"/>
      <c r="N1174" s="159"/>
      <c r="O1174" s="159"/>
      <c r="P1174" s="159"/>
      <c r="Q1174" s="159"/>
    </row>
    <row r="1175" spans="5:17" ht="12.75">
      <c r="E1175" s="159"/>
      <c r="F1175" s="159"/>
      <c r="G1175" s="159"/>
      <c r="H1175" s="159"/>
      <c r="I1175" s="159"/>
      <c r="J1175" s="159"/>
      <c r="K1175" s="159"/>
      <c r="L1175" s="159"/>
      <c r="M1175" s="159"/>
      <c r="N1175" s="159"/>
      <c r="O1175" s="159"/>
      <c r="P1175" s="159"/>
      <c r="Q1175" s="159"/>
    </row>
    <row r="1176" spans="5:17" ht="12.75">
      <c r="E1176" s="159"/>
      <c r="F1176" s="159"/>
      <c r="G1176" s="159"/>
      <c r="H1176" s="159"/>
      <c r="I1176" s="159"/>
      <c r="J1176" s="159"/>
      <c r="K1176" s="159"/>
      <c r="L1176" s="159"/>
      <c r="M1176" s="159"/>
      <c r="N1176" s="159"/>
      <c r="O1176" s="159"/>
      <c r="P1176" s="159"/>
      <c r="Q1176" s="159"/>
    </row>
    <row r="1177" spans="5:17" ht="12.75">
      <c r="E1177" s="159"/>
      <c r="F1177" s="159"/>
      <c r="G1177" s="159"/>
      <c r="H1177" s="159"/>
      <c r="I1177" s="159"/>
      <c r="J1177" s="159"/>
      <c r="K1177" s="159"/>
      <c r="L1177" s="159"/>
      <c r="M1177" s="159"/>
      <c r="N1177" s="159"/>
      <c r="O1177" s="159"/>
      <c r="P1177" s="159"/>
      <c r="Q1177" s="159"/>
    </row>
    <row r="1178" spans="5:17" ht="12.75">
      <c r="E1178" s="159"/>
      <c r="F1178" s="159"/>
      <c r="G1178" s="159"/>
      <c r="H1178" s="159"/>
      <c r="I1178" s="159"/>
      <c r="J1178" s="159"/>
      <c r="K1178" s="159"/>
      <c r="L1178" s="159"/>
      <c r="M1178" s="159"/>
      <c r="N1178" s="159"/>
      <c r="O1178" s="159"/>
      <c r="P1178" s="159"/>
      <c r="Q1178" s="159"/>
    </row>
    <row r="1179" spans="5:17" ht="12.75">
      <c r="E1179" s="159"/>
      <c r="F1179" s="159"/>
      <c r="G1179" s="159"/>
      <c r="H1179" s="159"/>
      <c r="I1179" s="159"/>
      <c r="J1179" s="159"/>
      <c r="K1179" s="159"/>
      <c r="L1179" s="159"/>
      <c r="M1179" s="159"/>
      <c r="N1179" s="159"/>
      <c r="O1179" s="159"/>
      <c r="P1179" s="159"/>
      <c r="Q1179" s="159"/>
    </row>
    <row r="1180" spans="5:17" ht="12.75">
      <c r="E1180" s="159"/>
      <c r="F1180" s="159"/>
      <c r="G1180" s="159"/>
      <c r="H1180" s="159"/>
      <c r="I1180" s="159"/>
      <c r="J1180" s="159"/>
      <c r="K1180" s="159"/>
      <c r="L1180" s="159"/>
      <c r="M1180" s="159"/>
      <c r="N1180" s="159"/>
      <c r="O1180" s="159"/>
      <c r="P1180" s="159"/>
      <c r="Q1180" s="159"/>
    </row>
    <row r="1181" spans="5:17" ht="12.75">
      <c r="E1181" s="159"/>
      <c r="F1181" s="159"/>
      <c r="G1181" s="159"/>
      <c r="H1181" s="159"/>
      <c r="I1181" s="159"/>
      <c r="J1181" s="159"/>
      <c r="K1181" s="159"/>
      <c r="L1181" s="159"/>
      <c r="M1181" s="159"/>
      <c r="N1181" s="159"/>
      <c r="O1181" s="159"/>
      <c r="P1181" s="159"/>
      <c r="Q1181" s="159"/>
    </row>
    <row r="1182" spans="5:17" ht="12.75">
      <c r="E1182" s="159"/>
      <c r="F1182" s="159"/>
      <c r="G1182" s="159"/>
      <c r="H1182" s="159"/>
      <c r="I1182" s="159"/>
      <c r="J1182" s="159"/>
      <c r="K1182" s="159"/>
      <c r="L1182" s="159"/>
      <c r="M1182" s="159"/>
      <c r="N1182" s="159"/>
      <c r="O1182" s="159"/>
      <c r="P1182" s="159"/>
      <c r="Q1182" s="159"/>
    </row>
    <row r="1183" spans="5:17" ht="12.75">
      <c r="E1183" s="159"/>
      <c r="F1183" s="159"/>
      <c r="G1183" s="159"/>
      <c r="H1183" s="159"/>
      <c r="I1183" s="159"/>
      <c r="J1183" s="159"/>
      <c r="K1183" s="159"/>
      <c r="L1183" s="159"/>
      <c r="M1183" s="159"/>
      <c r="N1183" s="159"/>
      <c r="O1183" s="159"/>
      <c r="P1183" s="159"/>
      <c r="Q1183" s="159"/>
    </row>
    <row r="1184" spans="5:17" ht="12.75">
      <c r="E1184" s="159"/>
      <c r="F1184" s="159"/>
      <c r="G1184" s="159"/>
      <c r="H1184" s="159"/>
      <c r="I1184" s="159"/>
      <c r="J1184" s="159"/>
      <c r="K1184" s="159"/>
      <c r="L1184" s="159"/>
      <c r="M1184" s="159"/>
      <c r="N1184" s="159"/>
      <c r="O1184" s="159"/>
      <c r="P1184" s="159"/>
      <c r="Q1184" s="159"/>
    </row>
    <row r="1185" spans="5:17" ht="12.75">
      <c r="E1185" s="159"/>
      <c r="F1185" s="159"/>
      <c r="G1185" s="159"/>
      <c r="H1185" s="159"/>
      <c r="I1185" s="159"/>
      <c r="J1185" s="159"/>
      <c r="K1185" s="159"/>
      <c r="L1185" s="159"/>
      <c r="M1185" s="159"/>
      <c r="N1185" s="159"/>
      <c r="O1185" s="159"/>
      <c r="P1185" s="159"/>
      <c r="Q1185" s="159"/>
    </row>
    <row r="1186" spans="5:17" ht="12.75">
      <c r="E1186" s="159"/>
      <c r="F1186" s="159"/>
      <c r="G1186" s="159"/>
      <c r="H1186" s="159"/>
      <c r="I1186" s="159"/>
      <c r="J1186" s="159"/>
      <c r="K1186" s="159"/>
      <c r="L1186" s="159"/>
      <c r="M1186" s="159"/>
      <c r="N1186" s="159"/>
      <c r="O1186" s="159"/>
      <c r="P1186" s="159"/>
      <c r="Q1186" s="159"/>
    </row>
    <row r="1187" spans="5:17" ht="12.75">
      <c r="E1187" s="159"/>
      <c r="F1187" s="159"/>
      <c r="G1187" s="159"/>
      <c r="H1187" s="159"/>
      <c r="I1187" s="159"/>
      <c r="J1187" s="159"/>
      <c r="K1187" s="159"/>
      <c r="L1187" s="159"/>
      <c r="M1187" s="159"/>
      <c r="N1187" s="159"/>
      <c r="O1187" s="159"/>
      <c r="P1187" s="159"/>
      <c r="Q1187" s="159"/>
    </row>
    <row r="1188" spans="5:17" ht="12.75">
      <c r="E1188" s="159"/>
      <c r="F1188" s="159"/>
      <c r="G1188" s="159"/>
      <c r="H1188" s="159"/>
      <c r="I1188" s="159"/>
      <c r="J1188" s="159"/>
      <c r="K1188" s="159"/>
      <c r="L1188" s="159"/>
      <c r="M1188" s="159"/>
      <c r="N1188" s="159"/>
      <c r="O1188" s="159"/>
      <c r="P1188" s="159"/>
      <c r="Q1188" s="159"/>
    </row>
    <row r="1189" spans="5:17" ht="12.75">
      <c r="E1189" s="159"/>
      <c r="F1189" s="159"/>
      <c r="G1189" s="159"/>
      <c r="H1189" s="159"/>
      <c r="I1189" s="159"/>
      <c r="J1189" s="159"/>
      <c r="K1189" s="159"/>
      <c r="L1189" s="159"/>
      <c r="M1189" s="159"/>
      <c r="N1189" s="159"/>
      <c r="O1189" s="159"/>
      <c r="P1189" s="159"/>
      <c r="Q1189" s="159"/>
    </row>
    <row r="1190" spans="5:17" ht="12.75">
      <c r="E1190" s="159"/>
      <c r="F1190" s="159"/>
      <c r="G1190" s="159"/>
      <c r="H1190" s="159"/>
      <c r="I1190" s="159"/>
      <c r="J1190" s="159"/>
      <c r="K1190" s="159"/>
      <c r="L1190" s="159"/>
      <c r="M1190" s="159"/>
      <c r="N1190" s="159"/>
      <c r="O1190" s="159"/>
      <c r="P1190" s="159"/>
      <c r="Q1190" s="159"/>
    </row>
    <row r="1191" spans="5:17" ht="12.75">
      <c r="E1191" s="159"/>
      <c r="F1191" s="159"/>
      <c r="G1191" s="159"/>
      <c r="H1191" s="159"/>
      <c r="I1191" s="159"/>
      <c r="J1191" s="159"/>
      <c r="K1191" s="159"/>
      <c r="L1191" s="159"/>
      <c r="M1191" s="159"/>
      <c r="N1191" s="159"/>
      <c r="O1191" s="159"/>
      <c r="P1191" s="159"/>
      <c r="Q1191" s="159"/>
    </row>
    <row r="1192" spans="5:17" ht="12.75">
      <c r="E1192" s="159"/>
      <c r="F1192" s="159"/>
      <c r="G1192" s="159"/>
      <c r="H1192" s="159"/>
      <c r="I1192" s="159"/>
      <c r="J1192" s="159"/>
      <c r="K1192" s="159"/>
      <c r="L1192" s="159"/>
      <c r="M1192" s="159"/>
      <c r="N1192" s="159"/>
      <c r="O1192" s="159"/>
      <c r="P1192" s="159"/>
      <c r="Q1192" s="159"/>
    </row>
    <row r="1193" spans="5:17" ht="12.75">
      <c r="E1193" s="159"/>
      <c r="F1193" s="159"/>
      <c r="G1193" s="159"/>
      <c r="H1193" s="159"/>
      <c r="I1193" s="159"/>
      <c r="J1193" s="159"/>
      <c r="K1193" s="159"/>
      <c r="L1193" s="159"/>
      <c r="M1193" s="159"/>
      <c r="N1193" s="159"/>
      <c r="O1193" s="159"/>
      <c r="P1193" s="159"/>
      <c r="Q1193" s="159"/>
    </row>
    <row r="1194" spans="5:17" ht="12.75">
      <c r="E1194" s="159"/>
      <c r="F1194" s="159"/>
      <c r="G1194" s="159"/>
      <c r="H1194" s="159"/>
      <c r="I1194" s="159"/>
      <c r="J1194" s="159"/>
      <c r="K1194" s="159"/>
      <c r="L1194" s="159"/>
      <c r="M1194" s="159"/>
      <c r="N1194" s="159"/>
      <c r="O1194" s="159"/>
      <c r="P1194" s="159"/>
      <c r="Q1194" s="159"/>
    </row>
    <row r="1195" spans="5:17" ht="12.75">
      <c r="E1195" s="159"/>
      <c r="F1195" s="159"/>
      <c r="G1195" s="159"/>
      <c r="H1195" s="159"/>
      <c r="I1195" s="159"/>
      <c r="J1195" s="159"/>
      <c r="K1195" s="159"/>
      <c r="L1195" s="159"/>
      <c r="M1195" s="159"/>
      <c r="N1195" s="159"/>
      <c r="O1195" s="159"/>
      <c r="P1195" s="159"/>
      <c r="Q1195" s="159"/>
    </row>
    <row r="1196" spans="5:17" ht="12.75">
      <c r="E1196" s="159"/>
      <c r="F1196" s="159"/>
      <c r="G1196" s="159"/>
      <c r="H1196" s="159"/>
      <c r="I1196" s="159"/>
      <c r="J1196" s="159"/>
      <c r="K1196" s="159"/>
      <c r="L1196" s="159"/>
      <c r="M1196" s="159"/>
      <c r="N1196" s="159"/>
      <c r="O1196" s="159"/>
      <c r="P1196" s="159"/>
      <c r="Q1196" s="159"/>
    </row>
    <row r="1197" spans="5:17" ht="12.75">
      <c r="E1197" s="159"/>
      <c r="F1197" s="159"/>
      <c r="G1197" s="159"/>
      <c r="H1197" s="159"/>
      <c r="I1197" s="159"/>
      <c r="J1197" s="159"/>
      <c r="K1197" s="159"/>
      <c r="L1197" s="159"/>
      <c r="M1197" s="159"/>
      <c r="N1197" s="159"/>
      <c r="O1197" s="159"/>
      <c r="P1197" s="159"/>
      <c r="Q1197" s="159"/>
    </row>
    <row r="1198" spans="5:17" ht="12.75">
      <c r="E1198" s="159"/>
      <c r="F1198" s="159"/>
      <c r="G1198" s="159"/>
      <c r="H1198" s="159"/>
      <c r="I1198" s="159"/>
      <c r="J1198" s="159"/>
      <c r="K1198" s="159"/>
      <c r="L1198" s="159"/>
      <c r="M1198" s="159"/>
      <c r="N1198" s="159"/>
      <c r="O1198" s="159"/>
      <c r="P1198" s="159"/>
      <c r="Q1198" s="159"/>
    </row>
    <row r="1199" spans="5:17" ht="12.75">
      <c r="E1199" s="159"/>
      <c r="F1199" s="159"/>
      <c r="G1199" s="159"/>
      <c r="H1199" s="159"/>
      <c r="I1199" s="159"/>
      <c r="J1199" s="159"/>
      <c r="K1199" s="159"/>
      <c r="L1199" s="159"/>
      <c r="M1199" s="159"/>
      <c r="N1199" s="159"/>
      <c r="O1199" s="159"/>
      <c r="P1199" s="159"/>
      <c r="Q1199" s="159"/>
    </row>
    <row r="1200" spans="5:17" ht="12.75">
      <c r="E1200" s="159"/>
      <c r="F1200" s="159"/>
      <c r="G1200" s="159"/>
      <c r="H1200" s="159"/>
      <c r="I1200" s="159"/>
      <c r="J1200" s="159"/>
      <c r="K1200" s="159"/>
      <c r="L1200" s="159"/>
      <c r="M1200" s="159"/>
      <c r="N1200" s="159"/>
      <c r="O1200" s="159"/>
      <c r="P1200" s="159"/>
      <c r="Q1200" s="159"/>
    </row>
    <row r="1201" spans="5:17" ht="12.75">
      <c r="E1201" s="159"/>
      <c r="F1201" s="159"/>
      <c r="G1201" s="159"/>
      <c r="H1201" s="159"/>
      <c r="I1201" s="159"/>
      <c r="J1201" s="159"/>
      <c r="K1201" s="159"/>
      <c r="L1201" s="159"/>
      <c r="M1201" s="159"/>
      <c r="N1201" s="159"/>
      <c r="O1201" s="159"/>
      <c r="P1201" s="159"/>
      <c r="Q1201" s="159"/>
    </row>
    <row r="1202" spans="5:17" ht="12.75">
      <c r="E1202" s="159"/>
      <c r="F1202" s="159"/>
      <c r="G1202" s="159"/>
      <c r="H1202" s="159"/>
      <c r="I1202" s="159"/>
      <c r="J1202" s="159"/>
      <c r="K1202" s="159"/>
      <c r="L1202" s="159"/>
      <c r="M1202" s="159"/>
      <c r="N1202" s="159"/>
      <c r="O1202" s="159"/>
      <c r="P1202" s="159"/>
      <c r="Q1202" s="159"/>
    </row>
    <row r="1203" spans="5:17" ht="12.75">
      <c r="E1203" s="159"/>
      <c r="F1203" s="159"/>
      <c r="G1203" s="159"/>
      <c r="H1203" s="159"/>
      <c r="I1203" s="159"/>
      <c r="J1203" s="159"/>
      <c r="K1203" s="159"/>
      <c r="L1203" s="159"/>
      <c r="M1203" s="159"/>
      <c r="N1203" s="159"/>
      <c r="O1203" s="159"/>
      <c r="P1203" s="159"/>
      <c r="Q1203" s="159"/>
    </row>
    <row r="1204" spans="5:17" ht="12.75">
      <c r="E1204" s="159"/>
      <c r="F1204" s="159"/>
      <c r="G1204" s="159"/>
      <c r="H1204" s="159"/>
      <c r="I1204" s="159"/>
      <c r="J1204" s="159"/>
      <c r="K1204" s="159"/>
      <c r="L1204" s="159"/>
      <c r="M1204" s="159"/>
      <c r="N1204" s="159"/>
      <c r="O1204" s="159"/>
      <c r="P1204" s="159"/>
      <c r="Q1204" s="159"/>
    </row>
    <row r="1205" spans="5:17" ht="12.75">
      <c r="E1205" s="159"/>
      <c r="F1205" s="159"/>
      <c r="G1205" s="159"/>
      <c r="H1205" s="159"/>
      <c r="I1205" s="159"/>
      <c r="J1205" s="159"/>
      <c r="K1205" s="159"/>
      <c r="L1205" s="159"/>
      <c r="M1205" s="159"/>
      <c r="N1205" s="159"/>
      <c r="O1205" s="159"/>
      <c r="P1205" s="159"/>
      <c r="Q1205" s="159"/>
    </row>
    <row r="1206" spans="5:17" ht="12.75">
      <c r="E1206" s="159"/>
      <c r="F1206" s="159"/>
      <c r="G1206" s="159"/>
      <c r="H1206" s="159"/>
      <c r="I1206" s="159"/>
      <c r="J1206" s="159"/>
      <c r="K1206" s="159"/>
      <c r="L1206" s="159"/>
      <c r="M1206" s="159"/>
      <c r="N1206" s="159"/>
      <c r="O1206" s="159"/>
      <c r="P1206" s="159"/>
      <c r="Q1206" s="159"/>
    </row>
    <row r="1207" spans="5:17" ht="12.75">
      <c r="E1207" s="159"/>
      <c r="F1207" s="159"/>
      <c r="G1207" s="159"/>
      <c r="H1207" s="159"/>
      <c r="I1207" s="159"/>
      <c r="J1207" s="159"/>
      <c r="K1207" s="159"/>
      <c r="L1207" s="159"/>
      <c r="M1207" s="159"/>
      <c r="N1207" s="159"/>
      <c r="O1207" s="159"/>
      <c r="P1207" s="159"/>
      <c r="Q1207" s="159"/>
    </row>
    <row r="1208" spans="5:17" ht="12.75">
      <c r="E1208" s="159"/>
      <c r="F1208" s="159"/>
      <c r="G1208" s="159"/>
      <c r="H1208" s="159"/>
      <c r="I1208" s="159"/>
      <c r="J1208" s="159"/>
      <c r="K1208" s="159"/>
      <c r="L1208" s="159"/>
      <c r="M1208" s="159"/>
      <c r="N1208" s="159"/>
      <c r="O1208" s="159"/>
      <c r="P1208" s="159"/>
      <c r="Q1208" s="159"/>
    </row>
    <row r="1209" spans="5:17" ht="12.75">
      <c r="E1209" s="159"/>
      <c r="F1209" s="159"/>
      <c r="G1209" s="159"/>
      <c r="H1209" s="159"/>
      <c r="I1209" s="159"/>
      <c r="J1209" s="159"/>
      <c r="K1209" s="159"/>
      <c r="L1209" s="159"/>
      <c r="M1209" s="159"/>
      <c r="N1209" s="159"/>
      <c r="O1209" s="159"/>
      <c r="P1209" s="159"/>
      <c r="Q1209" s="159"/>
    </row>
    <row r="1210" spans="5:17" ht="12.75">
      <c r="E1210" s="159"/>
      <c r="F1210" s="159"/>
      <c r="G1210" s="159"/>
      <c r="H1210" s="159"/>
      <c r="I1210" s="159"/>
      <c r="J1210" s="159"/>
      <c r="K1210" s="159"/>
      <c r="L1210" s="159"/>
      <c r="M1210" s="159"/>
      <c r="N1210" s="159"/>
      <c r="O1210" s="159"/>
      <c r="P1210" s="159"/>
      <c r="Q1210" s="159"/>
    </row>
    <row r="1211" spans="5:17" ht="12.75">
      <c r="E1211" s="159"/>
      <c r="F1211" s="159"/>
      <c r="G1211" s="159"/>
      <c r="H1211" s="159"/>
      <c r="I1211" s="159"/>
      <c r="J1211" s="159"/>
      <c r="K1211" s="159"/>
      <c r="L1211" s="159"/>
      <c r="M1211" s="159"/>
      <c r="N1211" s="159"/>
      <c r="O1211" s="159"/>
      <c r="P1211" s="159"/>
      <c r="Q1211" s="159"/>
    </row>
    <row r="1212" spans="5:17" ht="12.75">
      <c r="E1212" s="159"/>
      <c r="F1212" s="159"/>
      <c r="G1212" s="159"/>
      <c r="H1212" s="159"/>
      <c r="I1212" s="159"/>
      <c r="J1212" s="159"/>
      <c r="K1212" s="159"/>
      <c r="L1212" s="159"/>
      <c r="M1212" s="159"/>
      <c r="N1212" s="159"/>
      <c r="O1212" s="159"/>
      <c r="P1212" s="159"/>
      <c r="Q1212" s="159"/>
    </row>
    <row r="1213" spans="5:17" ht="12.75">
      <c r="E1213" s="159"/>
      <c r="F1213" s="159"/>
      <c r="G1213" s="159"/>
      <c r="H1213" s="159"/>
      <c r="I1213" s="159"/>
      <c r="J1213" s="159"/>
      <c r="K1213" s="159"/>
      <c r="L1213" s="159"/>
      <c r="M1213" s="159"/>
      <c r="N1213" s="159"/>
      <c r="O1213" s="159"/>
      <c r="P1213" s="159"/>
      <c r="Q1213" s="159"/>
    </row>
    <row r="1214" spans="5:17" ht="12.75">
      <c r="E1214" s="159"/>
      <c r="F1214" s="159"/>
      <c r="G1214" s="159"/>
      <c r="H1214" s="159"/>
      <c r="I1214" s="159"/>
      <c r="J1214" s="159"/>
      <c r="K1214" s="159"/>
      <c r="L1214" s="159"/>
      <c r="M1214" s="159"/>
      <c r="N1214" s="159"/>
      <c r="O1214" s="159"/>
      <c r="P1214" s="159"/>
      <c r="Q1214" s="159"/>
    </row>
    <row r="1215" spans="5:17" ht="12.75">
      <c r="E1215" s="159"/>
      <c r="F1215" s="159"/>
      <c r="G1215" s="159"/>
      <c r="H1215" s="159"/>
      <c r="I1215" s="159"/>
      <c r="J1215" s="159"/>
      <c r="K1215" s="159"/>
      <c r="L1215" s="159"/>
      <c r="M1215" s="159"/>
      <c r="N1215" s="159"/>
      <c r="O1215" s="159"/>
      <c r="P1215" s="159"/>
      <c r="Q1215" s="159"/>
    </row>
    <row r="1216" spans="5:17" ht="12.75">
      <c r="E1216" s="159"/>
      <c r="F1216" s="159"/>
      <c r="G1216" s="159"/>
      <c r="H1216" s="159"/>
      <c r="I1216" s="159"/>
      <c r="J1216" s="159"/>
      <c r="K1216" s="159"/>
      <c r="L1216" s="159"/>
      <c r="M1216" s="159"/>
      <c r="N1216" s="159"/>
      <c r="O1216" s="159"/>
      <c r="P1216" s="159"/>
      <c r="Q1216" s="159"/>
    </row>
    <row r="1217" spans="5:17" ht="12.75">
      <c r="E1217" s="159"/>
      <c r="F1217" s="159"/>
      <c r="G1217" s="159"/>
      <c r="H1217" s="159"/>
      <c r="I1217" s="159"/>
      <c r="J1217" s="159"/>
      <c r="K1217" s="159"/>
      <c r="L1217" s="159"/>
      <c r="M1217" s="159"/>
      <c r="N1217" s="159"/>
      <c r="O1217" s="159"/>
      <c r="P1217" s="159"/>
      <c r="Q1217" s="159"/>
    </row>
    <row r="1218" spans="5:17" ht="12.75">
      <c r="E1218" s="159"/>
      <c r="F1218" s="159"/>
      <c r="G1218" s="159"/>
      <c r="H1218" s="159"/>
      <c r="I1218" s="159"/>
      <c r="J1218" s="159"/>
      <c r="K1218" s="159"/>
      <c r="L1218" s="159"/>
      <c r="M1218" s="159"/>
      <c r="N1218" s="159"/>
      <c r="O1218" s="159"/>
      <c r="P1218" s="159"/>
      <c r="Q1218" s="159"/>
    </row>
    <row r="1219" spans="5:17" ht="12.75">
      <c r="E1219" s="159"/>
      <c r="F1219" s="159"/>
      <c r="G1219" s="159"/>
      <c r="H1219" s="159"/>
      <c r="I1219" s="159"/>
      <c r="J1219" s="159"/>
      <c r="K1219" s="159"/>
      <c r="L1219" s="159"/>
      <c r="M1219" s="159"/>
      <c r="N1219" s="159"/>
      <c r="O1219" s="159"/>
      <c r="P1219" s="159"/>
      <c r="Q1219" s="159"/>
    </row>
    <row r="1220" spans="5:17" ht="12.75">
      <c r="E1220" s="159"/>
      <c r="F1220" s="159"/>
      <c r="G1220" s="159"/>
      <c r="H1220" s="159"/>
      <c r="I1220" s="159"/>
      <c r="J1220" s="159"/>
      <c r="K1220" s="159"/>
      <c r="L1220" s="159"/>
      <c r="M1220" s="159"/>
      <c r="N1220" s="159"/>
      <c r="O1220" s="159"/>
      <c r="P1220" s="159"/>
      <c r="Q1220" s="159"/>
    </row>
    <row r="1221" spans="5:17" ht="12.75">
      <c r="E1221" s="159"/>
      <c r="F1221" s="159"/>
      <c r="G1221" s="159"/>
      <c r="H1221" s="159"/>
      <c r="I1221" s="159"/>
      <c r="J1221" s="159"/>
      <c r="K1221" s="159"/>
      <c r="L1221" s="159"/>
      <c r="M1221" s="159"/>
      <c r="N1221" s="159"/>
      <c r="O1221" s="159"/>
      <c r="P1221" s="159"/>
      <c r="Q1221" s="159"/>
    </row>
    <row r="1222" spans="5:17" ht="12.75">
      <c r="E1222" s="159"/>
      <c r="F1222" s="159"/>
      <c r="G1222" s="159"/>
      <c r="H1222" s="159"/>
      <c r="I1222" s="159"/>
      <c r="J1222" s="159"/>
      <c r="K1222" s="159"/>
      <c r="L1222" s="159"/>
      <c r="M1222" s="159"/>
      <c r="N1222" s="159"/>
      <c r="O1222" s="159"/>
      <c r="P1222" s="159"/>
      <c r="Q1222" s="159"/>
    </row>
    <row r="1223" spans="5:17" ht="12.75">
      <c r="E1223" s="159"/>
      <c r="F1223" s="159"/>
      <c r="G1223" s="159"/>
      <c r="H1223" s="159"/>
      <c r="I1223" s="159"/>
      <c r="J1223" s="159"/>
      <c r="K1223" s="159"/>
      <c r="L1223" s="159"/>
      <c r="M1223" s="159"/>
      <c r="N1223" s="159"/>
      <c r="O1223" s="159"/>
      <c r="P1223" s="159"/>
      <c r="Q1223" s="159"/>
    </row>
    <row r="1224" spans="5:17" ht="12.75">
      <c r="E1224" s="159"/>
      <c r="F1224" s="159"/>
      <c r="G1224" s="159"/>
      <c r="H1224" s="159"/>
      <c r="I1224" s="159"/>
      <c r="J1224" s="159"/>
      <c r="K1224" s="159"/>
      <c r="L1224" s="159"/>
      <c r="M1224" s="159"/>
      <c r="N1224" s="159"/>
      <c r="O1224" s="159"/>
      <c r="P1224" s="159"/>
      <c r="Q1224" s="159"/>
    </row>
    <row r="1225" spans="5:17" ht="12.75">
      <c r="E1225" s="159"/>
      <c r="F1225" s="159"/>
      <c r="G1225" s="159"/>
      <c r="H1225" s="159"/>
      <c r="I1225" s="159"/>
      <c r="J1225" s="159"/>
      <c r="K1225" s="159"/>
      <c r="L1225" s="159"/>
      <c r="M1225" s="159"/>
      <c r="N1225" s="159"/>
      <c r="O1225" s="159"/>
      <c r="P1225" s="159"/>
      <c r="Q1225" s="159"/>
    </row>
    <row r="1226" spans="5:17" ht="12.75">
      <c r="E1226" s="159"/>
      <c r="F1226" s="159"/>
      <c r="G1226" s="159"/>
      <c r="H1226" s="159"/>
      <c r="I1226" s="159"/>
      <c r="J1226" s="159"/>
      <c r="K1226" s="159"/>
      <c r="L1226" s="159"/>
      <c r="M1226" s="159"/>
      <c r="N1226" s="159"/>
      <c r="O1226" s="159"/>
      <c r="P1226" s="159"/>
      <c r="Q1226" s="159"/>
    </row>
    <row r="1227" spans="5:17" ht="12.75">
      <c r="E1227" s="159"/>
      <c r="F1227" s="159"/>
      <c r="G1227" s="159"/>
      <c r="H1227" s="159"/>
      <c r="I1227" s="159"/>
      <c r="J1227" s="159"/>
      <c r="K1227" s="159"/>
      <c r="L1227" s="159"/>
      <c r="M1227" s="159"/>
      <c r="N1227" s="159"/>
      <c r="O1227" s="159"/>
      <c r="P1227" s="159"/>
      <c r="Q1227" s="159"/>
    </row>
    <row r="1228" spans="5:17" ht="12.75">
      <c r="E1228" s="159"/>
      <c r="F1228" s="159"/>
      <c r="G1228" s="159"/>
      <c r="H1228" s="159"/>
      <c r="I1228" s="159"/>
      <c r="J1228" s="159"/>
      <c r="K1228" s="159"/>
      <c r="L1228" s="159"/>
      <c r="M1228" s="159"/>
      <c r="N1228" s="159"/>
      <c r="O1228" s="159"/>
      <c r="P1228" s="159"/>
      <c r="Q1228" s="159"/>
    </row>
    <row r="1229" spans="5:17" ht="12.75">
      <c r="E1229" s="159"/>
      <c r="F1229" s="159"/>
      <c r="G1229" s="159"/>
      <c r="H1229" s="159"/>
      <c r="I1229" s="159"/>
      <c r="J1229" s="159"/>
      <c r="K1229" s="159"/>
      <c r="L1229" s="159"/>
      <c r="M1229" s="159"/>
      <c r="N1229" s="159"/>
      <c r="O1229" s="159"/>
      <c r="P1229" s="159"/>
      <c r="Q1229" s="159"/>
    </row>
    <row r="1230" spans="5:17" ht="12.75">
      <c r="E1230" s="159"/>
      <c r="F1230" s="159"/>
      <c r="G1230" s="159"/>
      <c r="H1230" s="159"/>
      <c r="I1230" s="159"/>
      <c r="J1230" s="159"/>
      <c r="K1230" s="159"/>
      <c r="L1230" s="159"/>
      <c r="M1230" s="159"/>
      <c r="N1230" s="159"/>
      <c r="O1230" s="159"/>
      <c r="P1230" s="159"/>
      <c r="Q1230" s="159"/>
    </row>
    <row r="1231" spans="5:17" ht="12.75">
      <c r="E1231" s="159"/>
      <c r="F1231" s="159"/>
      <c r="G1231" s="159"/>
      <c r="H1231" s="159"/>
      <c r="I1231" s="159"/>
      <c r="J1231" s="159"/>
      <c r="K1231" s="159"/>
      <c r="L1231" s="159"/>
      <c r="M1231" s="159"/>
      <c r="N1231" s="159"/>
      <c r="O1231" s="159"/>
      <c r="P1231" s="159"/>
      <c r="Q1231" s="159"/>
    </row>
    <row r="1232" spans="5:17" ht="12.75">
      <c r="E1232" s="159"/>
      <c r="F1232" s="159"/>
      <c r="G1232" s="159"/>
      <c r="H1232" s="159"/>
      <c r="I1232" s="159"/>
      <c r="J1232" s="159"/>
      <c r="K1232" s="159"/>
      <c r="L1232" s="159"/>
      <c r="M1232" s="159"/>
      <c r="N1232" s="159"/>
      <c r="O1232" s="159"/>
      <c r="P1232" s="159"/>
      <c r="Q1232" s="159"/>
    </row>
    <row r="1233" spans="5:17" ht="12.75">
      <c r="E1233" s="159"/>
      <c r="F1233" s="159"/>
      <c r="G1233" s="159"/>
      <c r="H1233" s="159"/>
      <c r="I1233" s="159"/>
      <c r="J1233" s="159"/>
      <c r="K1233" s="159"/>
      <c r="L1233" s="159"/>
      <c r="M1233" s="159"/>
      <c r="N1233" s="159"/>
      <c r="O1233" s="159"/>
      <c r="P1233" s="159"/>
      <c r="Q1233" s="159"/>
    </row>
    <row r="1234" spans="5:17" ht="12.75">
      <c r="E1234" s="159"/>
      <c r="F1234" s="159"/>
      <c r="G1234" s="159"/>
      <c r="H1234" s="159"/>
      <c r="I1234" s="159"/>
      <c r="J1234" s="159"/>
      <c r="K1234" s="159"/>
      <c r="L1234" s="159"/>
      <c r="M1234" s="159"/>
      <c r="N1234" s="159"/>
      <c r="O1234" s="159"/>
      <c r="P1234" s="159"/>
      <c r="Q1234" s="159"/>
    </row>
    <row r="1235" spans="5:17" ht="12.75">
      <c r="E1235" s="159"/>
      <c r="F1235" s="159"/>
      <c r="G1235" s="159"/>
      <c r="H1235" s="159"/>
      <c r="I1235" s="159"/>
      <c r="J1235" s="159"/>
      <c r="K1235" s="159"/>
      <c r="L1235" s="159"/>
      <c r="M1235" s="159"/>
      <c r="N1235" s="159"/>
      <c r="O1235" s="159"/>
      <c r="P1235" s="159"/>
      <c r="Q1235" s="159"/>
    </row>
    <row r="1236" spans="5:17" ht="12.75">
      <c r="E1236" s="159"/>
      <c r="F1236" s="159"/>
      <c r="G1236" s="159"/>
      <c r="H1236" s="159"/>
      <c r="I1236" s="159"/>
      <c r="J1236" s="159"/>
      <c r="K1236" s="159"/>
      <c r="L1236" s="159"/>
      <c r="M1236" s="159"/>
      <c r="N1236" s="159"/>
      <c r="O1236" s="159"/>
      <c r="P1236" s="159"/>
      <c r="Q1236" s="159"/>
    </row>
    <row r="1237" spans="5:17" ht="12.75">
      <c r="E1237" s="159"/>
      <c r="F1237" s="159"/>
      <c r="G1237" s="159"/>
      <c r="H1237" s="159"/>
      <c r="I1237" s="159"/>
      <c r="J1237" s="159"/>
      <c r="K1237" s="159"/>
      <c r="L1237" s="159"/>
      <c r="M1237" s="159"/>
      <c r="N1237" s="159"/>
      <c r="O1237" s="159"/>
      <c r="P1237" s="159"/>
      <c r="Q1237" s="159"/>
    </row>
    <row r="1238" spans="5:17" ht="12.75">
      <c r="E1238" s="159"/>
      <c r="F1238" s="159"/>
      <c r="G1238" s="159"/>
      <c r="H1238" s="159"/>
      <c r="I1238" s="159"/>
      <c r="J1238" s="159"/>
      <c r="K1238" s="159"/>
      <c r="L1238" s="159"/>
      <c r="M1238" s="159"/>
      <c r="N1238" s="159"/>
      <c r="O1238" s="159"/>
      <c r="P1238" s="159"/>
      <c r="Q1238" s="159"/>
    </row>
    <row r="1239" spans="5:17" ht="12.75">
      <c r="E1239" s="159"/>
      <c r="F1239" s="159"/>
      <c r="G1239" s="159"/>
      <c r="H1239" s="159"/>
      <c r="I1239" s="159"/>
      <c r="J1239" s="159"/>
      <c r="K1239" s="159"/>
      <c r="L1239" s="159"/>
      <c r="M1239" s="159"/>
      <c r="N1239" s="159"/>
      <c r="O1239" s="159"/>
      <c r="P1239" s="159"/>
      <c r="Q1239" s="159"/>
    </row>
    <row r="1240" spans="5:17" ht="12.75">
      <c r="E1240" s="159"/>
      <c r="F1240" s="159"/>
      <c r="G1240" s="159"/>
      <c r="H1240" s="159"/>
      <c r="I1240" s="159"/>
      <c r="J1240" s="159"/>
      <c r="K1240" s="159"/>
      <c r="L1240" s="159"/>
      <c r="M1240" s="159"/>
      <c r="N1240" s="159"/>
      <c r="O1240" s="159"/>
      <c r="P1240" s="159"/>
      <c r="Q1240" s="159"/>
    </row>
    <row r="1241" spans="5:17" ht="12.75">
      <c r="E1241" s="159"/>
      <c r="F1241" s="159"/>
      <c r="G1241" s="159"/>
      <c r="H1241" s="159"/>
      <c r="I1241" s="159"/>
      <c r="J1241" s="159"/>
      <c r="K1241" s="159"/>
      <c r="L1241" s="159"/>
      <c r="M1241" s="159"/>
      <c r="N1241" s="159"/>
      <c r="O1241" s="159"/>
      <c r="P1241" s="159"/>
      <c r="Q1241" s="159"/>
    </row>
    <row r="1242" spans="5:17" ht="12.75">
      <c r="E1242" s="159"/>
      <c r="F1242" s="159"/>
      <c r="G1242" s="159"/>
      <c r="H1242" s="159"/>
      <c r="I1242" s="159"/>
      <c r="J1242" s="159"/>
      <c r="K1242" s="159"/>
      <c r="L1242" s="159"/>
      <c r="M1242" s="159"/>
      <c r="N1242" s="159"/>
      <c r="O1242" s="159"/>
      <c r="P1242" s="159"/>
      <c r="Q1242" s="159"/>
    </row>
    <row r="1243" spans="5:17" ht="12.75">
      <c r="E1243" s="159"/>
      <c r="F1243" s="159"/>
      <c r="G1243" s="159"/>
      <c r="H1243" s="159"/>
      <c r="I1243" s="159"/>
      <c r="J1243" s="159"/>
      <c r="K1243" s="159"/>
      <c r="L1243" s="159"/>
      <c r="M1243" s="159"/>
      <c r="N1243" s="159"/>
      <c r="O1243" s="159"/>
      <c r="P1243" s="159"/>
      <c r="Q1243" s="159"/>
    </row>
    <row r="1244" spans="5:17" ht="12.75">
      <c r="E1244" s="159"/>
      <c r="F1244" s="159"/>
      <c r="G1244" s="159"/>
      <c r="H1244" s="159"/>
      <c r="I1244" s="159"/>
      <c r="J1244" s="159"/>
      <c r="K1244" s="159"/>
      <c r="L1244" s="159"/>
      <c r="M1244" s="159"/>
      <c r="N1244" s="159"/>
      <c r="O1244" s="159"/>
      <c r="P1244" s="159"/>
      <c r="Q1244" s="159"/>
    </row>
    <row r="1245" spans="5:17" ht="12.75">
      <c r="E1245" s="159"/>
      <c r="F1245" s="159"/>
      <c r="G1245" s="159"/>
      <c r="H1245" s="159"/>
      <c r="I1245" s="159"/>
      <c r="J1245" s="159"/>
      <c r="K1245" s="159"/>
      <c r="L1245" s="159"/>
      <c r="M1245" s="159"/>
      <c r="N1245" s="159"/>
      <c r="O1245" s="159"/>
      <c r="P1245" s="159"/>
      <c r="Q1245" s="159"/>
    </row>
    <row r="1246" spans="5:17" ht="12.75">
      <c r="E1246" s="159"/>
      <c r="F1246" s="159"/>
      <c r="G1246" s="159"/>
      <c r="H1246" s="159"/>
      <c r="I1246" s="159"/>
      <c r="J1246" s="159"/>
      <c r="K1246" s="159"/>
      <c r="L1246" s="159"/>
      <c r="M1246" s="159"/>
      <c r="N1246" s="159"/>
      <c r="O1246" s="159"/>
      <c r="P1246" s="159"/>
      <c r="Q1246" s="159"/>
    </row>
    <row r="1247" spans="5:17" ht="12.75">
      <c r="E1247" s="159"/>
      <c r="F1247" s="159"/>
      <c r="G1247" s="159"/>
      <c r="H1247" s="159"/>
      <c r="I1247" s="159"/>
      <c r="J1247" s="159"/>
      <c r="K1247" s="159"/>
      <c r="L1247" s="159"/>
      <c r="M1247" s="159"/>
      <c r="N1247" s="159"/>
      <c r="O1247" s="159"/>
      <c r="P1247" s="159"/>
      <c r="Q1247" s="159"/>
    </row>
    <row r="1248" spans="5:17" ht="12.75">
      <c r="E1248" s="159"/>
      <c r="F1248" s="159"/>
      <c r="G1248" s="159"/>
      <c r="H1248" s="159"/>
      <c r="I1248" s="159"/>
      <c r="J1248" s="159"/>
      <c r="K1248" s="159"/>
      <c r="L1248" s="159"/>
      <c r="M1248" s="159"/>
      <c r="N1248" s="159"/>
      <c r="O1248" s="159"/>
      <c r="P1248" s="159"/>
      <c r="Q1248" s="159"/>
    </row>
    <row r="1249" spans="5:17" ht="12.75">
      <c r="E1249" s="159"/>
      <c r="F1249" s="159"/>
      <c r="G1249" s="159"/>
      <c r="H1249" s="159"/>
      <c r="I1249" s="159"/>
      <c r="J1249" s="159"/>
      <c r="K1249" s="159"/>
      <c r="L1249" s="159"/>
      <c r="M1249" s="159"/>
      <c r="N1249" s="159"/>
      <c r="O1249" s="159"/>
      <c r="P1249" s="159"/>
      <c r="Q1249" s="159"/>
    </row>
    <row r="1250" spans="5:17" ht="12.75">
      <c r="E1250" s="159"/>
      <c r="F1250" s="159"/>
      <c r="G1250" s="159"/>
      <c r="H1250" s="159"/>
      <c r="I1250" s="159"/>
      <c r="J1250" s="159"/>
      <c r="K1250" s="159"/>
      <c r="L1250" s="159"/>
      <c r="M1250" s="159"/>
      <c r="N1250" s="159"/>
      <c r="O1250" s="159"/>
      <c r="P1250" s="159"/>
      <c r="Q1250" s="159"/>
    </row>
    <row r="1251" spans="5:17" ht="12.75">
      <c r="E1251" s="159"/>
      <c r="F1251" s="159"/>
      <c r="G1251" s="159"/>
      <c r="H1251" s="159"/>
      <c r="I1251" s="159"/>
      <c r="J1251" s="159"/>
      <c r="K1251" s="159"/>
      <c r="L1251" s="159"/>
      <c r="M1251" s="159"/>
      <c r="N1251" s="159"/>
      <c r="O1251" s="159"/>
      <c r="P1251" s="159"/>
      <c r="Q1251" s="159"/>
    </row>
    <row r="1252" spans="5:17" ht="12.75">
      <c r="E1252" s="159"/>
      <c r="F1252" s="159"/>
      <c r="G1252" s="159"/>
      <c r="H1252" s="159"/>
      <c r="I1252" s="159"/>
      <c r="J1252" s="159"/>
      <c r="K1252" s="159"/>
      <c r="L1252" s="159"/>
      <c r="M1252" s="159"/>
      <c r="N1252" s="159"/>
      <c r="O1252" s="159"/>
      <c r="P1252" s="159"/>
      <c r="Q1252" s="159"/>
    </row>
    <row r="1253" spans="5:17" ht="12.75">
      <c r="E1253" s="159"/>
      <c r="F1253" s="159"/>
      <c r="G1253" s="159"/>
      <c r="H1253" s="159"/>
      <c r="I1253" s="159"/>
      <c r="J1253" s="159"/>
      <c r="K1253" s="159"/>
      <c r="L1253" s="159"/>
      <c r="M1253" s="159"/>
      <c r="N1253" s="159"/>
      <c r="O1253" s="159"/>
      <c r="P1253" s="159"/>
      <c r="Q1253" s="159"/>
    </row>
    <row r="1254" spans="5:17" ht="12.75">
      <c r="E1254" s="159"/>
      <c r="F1254" s="159"/>
      <c r="G1254" s="159"/>
      <c r="H1254" s="159"/>
      <c r="I1254" s="159"/>
      <c r="J1254" s="159"/>
      <c r="K1254" s="159"/>
      <c r="L1254" s="159"/>
      <c r="M1254" s="159"/>
      <c r="N1254" s="159"/>
      <c r="O1254" s="159"/>
      <c r="P1254" s="159"/>
      <c r="Q1254" s="159"/>
    </row>
    <row r="1255" spans="5:17" ht="12.75">
      <c r="E1255" s="159"/>
      <c r="F1255" s="159"/>
      <c r="G1255" s="159"/>
      <c r="H1255" s="159"/>
      <c r="I1255" s="159"/>
      <c r="J1255" s="159"/>
      <c r="K1255" s="159"/>
      <c r="L1255" s="159"/>
      <c r="M1255" s="159"/>
      <c r="N1255" s="159"/>
      <c r="O1255" s="159"/>
      <c r="P1255" s="159"/>
      <c r="Q1255" s="159"/>
    </row>
    <row r="1256" spans="5:17" ht="12.75">
      <c r="E1256" s="159"/>
      <c r="F1256" s="159"/>
      <c r="G1256" s="159"/>
      <c r="H1256" s="159"/>
      <c r="I1256" s="159"/>
      <c r="J1256" s="159"/>
      <c r="K1256" s="159"/>
      <c r="L1256" s="159"/>
      <c r="M1256" s="159"/>
      <c r="N1256" s="159"/>
      <c r="O1256" s="159"/>
      <c r="P1256" s="159"/>
      <c r="Q1256" s="159"/>
    </row>
    <row r="1257" spans="5:17" ht="12.75">
      <c r="E1257" s="159"/>
      <c r="F1257" s="159"/>
      <c r="G1257" s="159"/>
      <c r="H1257" s="159"/>
      <c r="I1257" s="159"/>
      <c r="J1257" s="159"/>
      <c r="K1257" s="159"/>
      <c r="L1257" s="159"/>
      <c r="M1257" s="159"/>
      <c r="N1257" s="159"/>
      <c r="O1257" s="159"/>
      <c r="P1257" s="159"/>
      <c r="Q1257" s="159"/>
    </row>
    <row r="1258" spans="5:17" ht="12.75">
      <c r="E1258" s="159"/>
      <c r="F1258" s="159"/>
      <c r="G1258" s="159"/>
      <c r="H1258" s="159"/>
      <c r="I1258" s="159"/>
      <c r="J1258" s="159"/>
      <c r="K1258" s="159"/>
      <c r="L1258" s="159"/>
      <c r="M1258" s="159"/>
      <c r="N1258" s="159"/>
      <c r="O1258" s="159"/>
      <c r="P1258" s="159"/>
      <c r="Q1258" s="159"/>
    </row>
    <row r="1259" spans="5:17" ht="12.75">
      <c r="E1259" s="159"/>
      <c r="F1259" s="159"/>
      <c r="G1259" s="159"/>
      <c r="H1259" s="159"/>
      <c r="I1259" s="159"/>
      <c r="J1259" s="159"/>
      <c r="K1259" s="159"/>
      <c r="L1259" s="159"/>
      <c r="M1259" s="159"/>
      <c r="N1259" s="159"/>
      <c r="O1259" s="159"/>
      <c r="P1259" s="159"/>
      <c r="Q1259" s="159"/>
    </row>
    <row r="1260" spans="5:17" ht="12.75">
      <c r="E1260" s="159"/>
      <c r="F1260" s="159"/>
      <c r="G1260" s="159"/>
      <c r="H1260" s="159"/>
      <c r="I1260" s="159"/>
      <c r="J1260" s="159"/>
      <c r="K1260" s="159"/>
      <c r="L1260" s="159"/>
      <c r="M1260" s="159"/>
      <c r="N1260" s="159"/>
      <c r="O1260" s="159"/>
      <c r="P1260" s="159"/>
      <c r="Q1260" s="159"/>
    </row>
    <row r="1261" spans="5:17" ht="12.75">
      <c r="E1261" s="159"/>
      <c r="F1261" s="159"/>
      <c r="G1261" s="159"/>
      <c r="H1261" s="159"/>
      <c r="I1261" s="159"/>
      <c r="J1261" s="159"/>
      <c r="K1261" s="159"/>
      <c r="L1261" s="159"/>
      <c r="M1261" s="159"/>
      <c r="N1261" s="159"/>
      <c r="O1261" s="159"/>
      <c r="P1261" s="159"/>
      <c r="Q1261" s="159"/>
    </row>
    <row r="1262" spans="5:17" ht="12.75">
      <c r="E1262" s="159"/>
      <c r="F1262" s="159"/>
      <c r="G1262" s="159"/>
      <c r="H1262" s="159"/>
      <c r="I1262" s="159"/>
      <c r="J1262" s="159"/>
      <c r="K1262" s="159"/>
      <c r="L1262" s="159"/>
      <c r="M1262" s="159"/>
      <c r="N1262" s="159"/>
      <c r="O1262" s="159"/>
      <c r="P1262" s="159"/>
      <c r="Q1262" s="159"/>
    </row>
    <row r="1263" spans="5:17" ht="12.75">
      <c r="E1263" s="159"/>
      <c r="F1263" s="159"/>
      <c r="G1263" s="159"/>
      <c r="H1263" s="159"/>
      <c r="I1263" s="159"/>
      <c r="J1263" s="159"/>
      <c r="K1263" s="159"/>
      <c r="L1263" s="159"/>
      <c r="M1263" s="159"/>
      <c r="N1263" s="159"/>
      <c r="O1263" s="159"/>
      <c r="P1263" s="159"/>
      <c r="Q1263" s="159"/>
    </row>
    <row r="1264" spans="5:17" ht="12.75">
      <c r="E1264" s="159"/>
      <c r="F1264" s="159"/>
      <c r="G1264" s="159"/>
      <c r="H1264" s="159"/>
      <c r="I1264" s="159"/>
      <c r="J1264" s="159"/>
      <c r="K1264" s="159"/>
      <c r="L1264" s="159"/>
      <c r="M1264" s="159"/>
      <c r="N1264" s="159"/>
      <c r="O1264" s="159"/>
      <c r="P1264" s="159"/>
      <c r="Q1264" s="159"/>
    </row>
    <row r="1265" spans="5:17" ht="12.75">
      <c r="E1265" s="159"/>
      <c r="F1265" s="159"/>
      <c r="G1265" s="159"/>
      <c r="H1265" s="159"/>
      <c r="I1265" s="159"/>
      <c r="J1265" s="159"/>
      <c r="K1265" s="159"/>
      <c r="L1265" s="159"/>
      <c r="M1265" s="159"/>
      <c r="N1265" s="159"/>
      <c r="O1265" s="159"/>
      <c r="P1265" s="159"/>
      <c r="Q1265" s="159"/>
    </row>
    <row r="1266" spans="5:17" ht="12.75">
      <c r="E1266" s="159"/>
      <c r="F1266" s="159"/>
      <c r="G1266" s="159"/>
      <c r="H1266" s="159"/>
      <c r="I1266" s="159"/>
      <c r="J1266" s="159"/>
      <c r="K1266" s="159"/>
      <c r="L1266" s="159"/>
      <c r="M1266" s="159"/>
      <c r="N1266" s="159"/>
      <c r="O1266" s="159"/>
      <c r="P1266" s="159"/>
      <c r="Q1266" s="159"/>
    </row>
    <row r="1267" spans="5:17" ht="12.75">
      <c r="E1267" s="159"/>
      <c r="F1267" s="159"/>
      <c r="G1267" s="159"/>
      <c r="H1267" s="159"/>
      <c r="I1267" s="159"/>
      <c r="J1267" s="159"/>
      <c r="K1267" s="159"/>
      <c r="L1267" s="159"/>
      <c r="M1267" s="159"/>
      <c r="N1267" s="159"/>
      <c r="O1267" s="159"/>
      <c r="P1267" s="159"/>
      <c r="Q1267" s="159"/>
    </row>
    <row r="1268" spans="5:17" ht="12.75">
      <c r="E1268" s="159"/>
      <c r="F1268" s="159"/>
      <c r="G1268" s="159"/>
      <c r="H1268" s="159"/>
      <c r="I1268" s="159"/>
      <c r="J1268" s="159"/>
      <c r="K1268" s="159"/>
      <c r="L1268" s="159"/>
      <c r="M1268" s="159"/>
      <c r="N1268" s="159"/>
      <c r="O1268" s="159"/>
      <c r="P1268" s="159"/>
      <c r="Q1268" s="159"/>
    </row>
    <row r="1269" spans="5:17" ht="12.75">
      <c r="E1269" s="159"/>
      <c r="F1269" s="159"/>
      <c r="G1269" s="159"/>
      <c r="H1269" s="159"/>
      <c r="I1269" s="159"/>
      <c r="J1269" s="159"/>
      <c r="K1269" s="159"/>
      <c r="L1269" s="159"/>
      <c r="M1269" s="159"/>
      <c r="N1269" s="159"/>
      <c r="O1269" s="159"/>
      <c r="P1269" s="159"/>
      <c r="Q1269" s="159"/>
    </row>
    <row r="1270" spans="5:17" ht="12.75">
      <c r="E1270" s="159"/>
      <c r="F1270" s="159"/>
      <c r="G1270" s="159"/>
      <c r="H1270" s="159"/>
      <c r="I1270" s="159"/>
      <c r="J1270" s="159"/>
      <c r="K1270" s="159"/>
      <c r="L1270" s="159"/>
      <c r="M1270" s="159"/>
      <c r="N1270" s="159"/>
      <c r="O1270" s="159"/>
      <c r="P1270" s="159"/>
      <c r="Q1270" s="159"/>
    </row>
    <row r="1271" spans="5:17" ht="12.75">
      <c r="E1271" s="159"/>
      <c r="F1271" s="159"/>
      <c r="G1271" s="159"/>
      <c r="H1271" s="159"/>
      <c r="I1271" s="159"/>
      <c r="J1271" s="159"/>
      <c r="K1271" s="159"/>
      <c r="L1271" s="159"/>
      <c r="M1271" s="159"/>
      <c r="N1271" s="159"/>
      <c r="O1271" s="159"/>
      <c r="P1271" s="159"/>
      <c r="Q1271" s="159"/>
    </row>
    <row r="1272" spans="5:17" ht="12.75">
      <c r="E1272" s="159"/>
      <c r="F1272" s="159"/>
      <c r="G1272" s="159"/>
      <c r="H1272" s="159"/>
      <c r="I1272" s="159"/>
      <c r="J1272" s="159"/>
      <c r="K1272" s="159"/>
      <c r="L1272" s="159"/>
      <c r="M1272" s="159"/>
      <c r="N1272" s="159"/>
      <c r="O1272" s="159"/>
      <c r="P1272" s="159"/>
      <c r="Q1272" s="159"/>
    </row>
    <row r="1273" spans="5:17" ht="12.75">
      <c r="E1273" s="159"/>
      <c r="F1273" s="159"/>
      <c r="G1273" s="159"/>
      <c r="H1273" s="159"/>
      <c r="I1273" s="159"/>
      <c r="J1273" s="159"/>
      <c r="K1273" s="159"/>
      <c r="L1273" s="159"/>
      <c r="M1273" s="159"/>
      <c r="N1273" s="159"/>
      <c r="O1273" s="159"/>
      <c r="P1273" s="159"/>
      <c r="Q1273" s="159"/>
    </row>
    <row r="1274" spans="5:17" ht="12.75">
      <c r="E1274" s="159"/>
      <c r="F1274" s="159"/>
      <c r="G1274" s="159"/>
      <c r="H1274" s="159"/>
      <c r="I1274" s="159"/>
      <c r="J1274" s="159"/>
      <c r="K1274" s="159"/>
      <c r="L1274" s="159"/>
      <c r="M1274" s="159"/>
      <c r="N1274" s="159"/>
      <c r="O1274" s="159"/>
      <c r="P1274" s="159"/>
      <c r="Q1274" s="159"/>
    </row>
    <row r="1275" spans="5:17" ht="12.75">
      <c r="E1275" s="159"/>
      <c r="F1275" s="159"/>
      <c r="G1275" s="159"/>
      <c r="H1275" s="159"/>
      <c r="I1275" s="159"/>
      <c r="J1275" s="159"/>
      <c r="K1275" s="159"/>
      <c r="L1275" s="159"/>
      <c r="M1275" s="159"/>
      <c r="N1275" s="159"/>
      <c r="O1275" s="159"/>
      <c r="P1275" s="159"/>
      <c r="Q1275" s="159"/>
    </row>
    <row r="1276" spans="5:17" ht="12.75">
      <c r="E1276" s="159"/>
      <c r="F1276" s="159"/>
      <c r="G1276" s="159"/>
      <c r="H1276" s="159"/>
      <c r="I1276" s="159"/>
      <c r="J1276" s="159"/>
      <c r="K1276" s="159"/>
      <c r="L1276" s="159"/>
      <c r="M1276" s="159"/>
      <c r="N1276" s="159"/>
      <c r="O1276" s="159"/>
      <c r="P1276" s="159"/>
      <c r="Q1276" s="159"/>
    </row>
    <row r="1277" spans="5:17" ht="12.75">
      <c r="E1277" s="159"/>
      <c r="F1277" s="159"/>
      <c r="G1277" s="159"/>
      <c r="H1277" s="159"/>
      <c r="I1277" s="159"/>
      <c r="J1277" s="159"/>
      <c r="K1277" s="159"/>
      <c r="L1277" s="159"/>
      <c r="M1277" s="159"/>
      <c r="N1277" s="159"/>
      <c r="O1277" s="159"/>
      <c r="P1277" s="159"/>
      <c r="Q1277" s="159"/>
    </row>
    <row r="1278" spans="5:17" ht="12.75">
      <c r="E1278" s="159"/>
      <c r="F1278" s="159"/>
      <c r="G1278" s="159"/>
      <c r="H1278" s="159"/>
      <c r="I1278" s="159"/>
      <c r="J1278" s="159"/>
      <c r="K1278" s="159"/>
      <c r="L1278" s="159"/>
      <c r="M1278" s="159"/>
      <c r="N1278" s="159"/>
      <c r="O1278" s="159"/>
      <c r="P1278" s="159"/>
      <c r="Q1278" s="159"/>
    </row>
    <row r="1279" spans="5:17" ht="12.75">
      <c r="E1279" s="159"/>
      <c r="F1279" s="159"/>
      <c r="G1279" s="159"/>
      <c r="H1279" s="159"/>
      <c r="I1279" s="159"/>
      <c r="J1279" s="159"/>
      <c r="K1279" s="159"/>
      <c r="L1279" s="159"/>
      <c r="M1279" s="159"/>
      <c r="N1279" s="159"/>
      <c r="O1279" s="159"/>
      <c r="P1279" s="159"/>
      <c r="Q1279" s="159"/>
    </row>
    <row r="1280" spans="5:17" ht="12.75">
      <c r="E1280" s="159"/>
      <c r="F1280" s="159"/>
      <c r="G1280" s="159"/>
      <c r="H1280" s="159"/>
      <c r="I1280" s="159"/>
      <c r="J1280" s="159"/>
      <c r="K1280" s="159"/>
      <c r="L1280" s="159"/>
      <c r="M1280" s="159"/>
      <c r="N1280" s="159"/>
      <c r="O1280" s="159"/>
      <c r="P1280" s="159"/>
      <c r="Q1280" s="159"/>
    </row>
    <row r="1281" spans="5:17" ht="12.75">
      <c r="E1281" s="159"/>
      <c r="F1281" s="159"/>
      <c r="G1281" s="159"/>
      <c r="H1281" s="159"/>
      <c r="I1281" s="159"/>
      <c r="J1281" s="159"/>
      <c r="K1281" s="159"/>
      <c r="L1281" s="159"/>
      <c r="M1281" s="159"/>
      <c r="N1281" s="159"/>
      <c r="O1281" s="159"/>
      <c r="P1281" s="159"/>
      <c r="Q1281" s="159"/>
    </row>
    <row r="1282" spans="5:17" ht="12.75">
      <c r="E1282" s="159"/>
      <c r="F1282" s="159"/>
      <c r="G1282" s="159"/>
      <c r="H1282" s="159"/>
      <c r="I1282" s="159"/>
      <c r="J1282" s="159"/>
      <c r="K1282" s="159"/>
      <c r="L1282" s="159"/>
      <c r="M1282" s="159"/>
      <c r="N1282" s="159"/>
      <c r="O1282" s="159"/>
      <c r="P1282" s="159"/>
      <c r="Q1282" s="159"/>
    </row>
    <row r="1283" spans="5:17" ht="12.75">
      <c r="E1283" s="159"/>
      <c r="F1283" s="159"/>
      <c r="G1283" s="159"/>
      <c r="H1283" s="159"/>
      <c r="I1283" s="159"/>
      <c r="J1283" s="159"/>
      <c r="K1283" s="159"/>
      <c r="L1283" s="159"/>
      <c r="M1283" s="159"/>
      <c r="N1283" s="159"/>
      <c r="O1283" s="159"/>
      <c r="P1283" s="159"/>
      <c r="Q1283" s="159"/>
    </row>
    <row r="1284" spans="5:17" ht="12.75">
      <c r="E1284" s="159"/>
      <c r="F1284" s="159"/>
      <c r="G1284" s="159"/>
      <c r="H1284" s="159"/>
      <c r="I1284" s="159"/>
      <c r="J1284" s="159"/>
      <c r="K1284" s="159"/>
      <c r="L1284" s="159"/>
      <c r="M1284" s="159"/>
      <c r="N1284" s="159"/>
      <c r="O1284" s="159"/>
      <c r="P1284" s="159"/>
      <c r="Q1284" s="159"/>
    </row>
    <row r="1285" spans="5:17" ht="12.75">
      <c r="E1285" s="159"/>
      <c r="F1285" s="159"/>
      <c r="G1285" s="159"/>
      <c r="H1285" s="159"/>
      <c r="I1285" s="159"/>
      <c r="J1285" s="159"/>
      <c r="K1285" s="159"/>
      <c r="L1285" s="159"/>
      <c r="M1285" s="159"/>
      <c r="N1285" s="159"/>
      <c r="O1285" s="159"/>
      <c r="P1285" s="159"/>
      <c r="Q1285" s="159"/>
    </row>
    <row r="1286" spans="5:17" ht="12.75">
      <c r="E1286" s="159"/>
      <c r="F1286" s="159"/>
      <c r="G1286" s="159"/>
      <c r="H1286" s="159"/>
      <c r="I1286" s="159"/>
      <c r="J1286" s="159"/>
      <c r="K1286" s="159"/>
      <c r="L1286" s="159"/>
      <c r="M1286" s="159"/>
      <c r="N1286" s="159"/>
      <c r="O1286" s="159"/>
      <c r="P1286" s="159"/>
      <c r="Q1286" s="159"/>
    </row>
    <row r="1287" spans="5:17" ht="12.75">
      <c r="E1287" s="159"/>
      <c r="F1287" s="159"/>
      <c r="G1287" s="159"/>
      <c r="H1287" s="159"/>
      <c r="I1287" s="159"/>
      <c r="J1287" s="159"/>
      <c r="K1287" s="159"/>
      <c r="L1287" s="159"/>
      <c r="M1287" s="159"/>
      <c r="N1287" s="159"/>
      <c r="O1287" s="159"/>
      <c r="P1287" s="159"/>
      <c r="Q1287" s="159"/>
    </row>
    <row r="1288" spans="5:17" ht="12.75">
      <c r="E1288" s="159"/>
      <c r="F1288" s="159"/>
      <c r="G1288" s="159"/>
      <c r="H1288" s="159"/>
      <c r="I1288" s="159"/>
      <c r="J1288" s="159"/>
      <c r="K1288" s="159"/>
      <c r="L1288" s="159"/>
      <c r="M1288" s="159"/>
      <c r="N1288" s="159"/>
      <c r="O1288" s="159"/>
      <c r="P1288" s="159"/>
      <c r="Q1288" s="159"/>
    </row>
    <row r="1289" spans="5:17" ht="12.75">
      <c r="E1289" s="159"/>
      <c r="F1289" s="159"/>
      <c r="G1289" s="159"/>
      <c r="H1289" s="159"/>
      <c r="I1289" s="159"/>
      <c r="J1289" s="159"/>
      <c r="K1289" s="159"/>
      <c r="L1289" s="159"/>
      <c r="M1289" s="159"/>
      <c r="N1289" s="159"/>
      <c r="O1289" s="159"/>
      <c r="P1289" s="159"/>
      <c r="Q1289" s="159"/>
    </row>
    <row r="1290" spans="5:17" ht="12.75">
      <c r="E1290" s="159"/>
      <c r="F1290" s="159"/>
      <c r="G1290" s="159"/>
      <c r="H1290" s="159"/>
      <c r="I1290" s="159"/>
      <c r="J1290" s="159"/>
      <c r="K1290" s="159"/>
      <c r="L1290" s="159"/>
      <c r="M1290" s="159"/>
      <c r="N1290" s="159"/>
      <c r="O1290" s="159"/>
      <c r="P1290" s="159"/>
      <c r="Q1290" s="159"/>
    </row>
    <row r="1291" spans="5:17" ht="12.75">
      <c r="E1291" s="159"/>
      <c r="F1291" s="159"/>
      <c r="G1291" s="159"/>
      <c r="H1291" s="159"/>
      <c r="I1291" s="159"/>
      <c r="J1291" s="159"/>
      <c r="K1291" s="159"/>
      <c r="L1291" s="159"/>
      <c r="M1291" s="159"/>
      <c r="N1291" s="159"/>
      <c r="O1291" s="159"/>
      <c r="P1291" s="159"/>
      <c r="Q1291" s="159"/>
    </row>
    <row r="1292" spans="5:17" ht="12.75">
      <c r="E1292" s="159"/>
      <c r="F1292" s="159"/>
      <c r="G1292" s="159"/>
      <c r="H1292" s="159"/>
      <c r="I1292" s="159"/>
      <c r="J1292" s="159"/>
      <c r="K1292" s="159"/>
      <c r="L1292" s="159"/>
      <c r="M1292" s="159"/>
      <c r="N1292" s="159"/>
      <c r="O1292" s="159"/>
      <c r="P1292" s="159"/>
      <c r="Q1292" s="159"/>
    </row>
    <row r="1293" spans="5:17" ht="12.75">
      <c r="E1293" s="159"/>
      <c r="F1293" s="159"/>
      <c r="G1293" s="159"/>
      <c r="H1293" s="159"/>
      <c r="I1293" s="159"/>
      <c r="J1293" s="159"/>
      <c r="K1293" s="159"/>
      <c r="L1293" s="159"/>
      <c r="M1293" s="159"/>
      <c r="N1293" s="159"/>
      <c r="O1293" s="159"/>
      <c r="P1293" s="159"/>
      <c r="Q1293" s="159"/>
    </row>
    <row r="1294" spans="5:17" ht="12.75">
      <c r="E1294" s="159"/>
      <c r="F1294" s="159"/>
      <c r="G1294" s="159"/>
      <c r="H1294" s="159"/>
      <c r="I1294" s="159"/>
      <c r="J1294" s="159"/>
      <c r="K1294" s="159"/>
      <c r="L1294" s="159"/>
      <c r="M1294" s="159"/>
      <c r="N1294" s="159"/>
      <c r="O1294" s="159"/>
      <c r="P1294" s="159"/>
      <c r="Q1294" s="159"/>
    </row>
    <row r="1295" spans="5:17" ht="12.75">
      <c r="E1295" s="159"/>
      <c r="F1295" s="159"/>
      <c r="G1295" s="159"/>
      <c r="H1295" s="159"/>
      <c r="I1295" s="159"/>
      <c r="J1295" s="159"/>
      <c r="K1295" s="159"/>
      <c r="L1295" s="159"/>
      <c r="M1295" s="159"/>
      <c r="N1295" s="159"/>
      <c r="O1295" s="159"/>
      <c r="P1295" s="159"/>
      <c r="Q1295" s="159"/>
    </row>
    <row r="1296" spans="5:17" ht="12.75">
      <c r="E1296" s="159"/>
      <c r="F1296" s="159"/>
      <c r="G1296" s="159"/>
      <c r="H1296" s="159"/>
      <c r="I1296" s="159"/>
      <c r="J1296" s="159"/>
      <c r="K1296" s="159"/>
      <c r="L1296" s="159"/>
      <c r="M1296" s="159"/>
      <c r="N1296" s="159"/>
      <c r="O1296" s="159"/>
      <c r="P1296" s="159"/>
      <c r="Q1296" s="159"/>
    </row>
    <row r="1297" spans="5:17" ht="12.75">
      <c r="E1297" s="159"/>
      <c r="F1297" s="159"/>
      <c r="G1297" s="159"/>
      <c r="H1297" s="159"/>
      <c r="I1297" s="159"/>
      <c r="J1297" s="159"/>
      <c r="K1297" s="159"/>
      <c r="L1297" s="159"/>
      <c r="M1297" s="159"/>
      <c r="N1297" s="159"/>
      <c r="O1297" s="159"/>
      <c r="P1297" s="159"/>
      <c r="Q1297" s="159"/>
    </row>
    <row r="1298" spans="5:17" ht="12.75">
      <c r="E1298" s="159"/>
      <c r="F1298" s="159"/>
      <c r="G1298" s="159"/>
      <c r="H1298" s="159"/>
      <c r="I1298" s="159"/>
      <c r="J1298" s="159"/>
      <c r="K1298" s="159"/>
      <c r="L1298" s="159"/>
      <c r="M1298" s="159"/>
      <c r="N1298" s="159"/>
      <c r="O1298" s="159"/>
      <c r="P1298" s="159"/>
      <c r="Q1298" s="159"/>
    </row>
    <row r="1299" spans="5:17" ht="12.75">
      <c r="E1299" s="159"/>
      <c r="F1299" s="159"/>
      <c r="G1299" s="159"/>
      <c r="H1299" s="159"/>
      <c r="I1299" s="159"/>
      <c r="J1299" s="159"/>
      <c r="K1299" s="159"/>
      <c r="L1299" s="159"/>
      <c r="M1299" s="159"/>
      <c r="N1299" s="159"/>
      <c r="O1299" s="159"/>
      <c r="P1299" s="159"/>
      <c r="Q1299" s="159"/>
    </row>
    <row r="1300" spans="5:17" ht="12.75">
      <c r="E1300" s="159"/>
      <c r="F1300" s="159"/>
      <c r="G1300" s="159"/>
      <c r="H1300" s="159"/>
      <c r="I1300" s="159"/>
      <c r="J1300" s="159"/>
      <c r="K1300" s="159"/>
      <c r="L1300" s="159"/>
      <c r="M1300" s="159"/>
      <c r="N1300" s="159"/>
      <c r="O1300" s="159"/>
      <c r="P1300" s="159"/>
      <c r="Q1300" s="159"/>
    </row>
    <row r="1301" spans="5:17" ht="12.75">
      <c r="E1301" s="159"/>
      <c r="F1301" s="159"/>
      <c r="G1301" s="159"/>
      <c r="H1301" s="159"/>
      <c r="I1301" s="159"/>
      <c r="J1301" s="159"/>
      <c r="K1301" s="159"/>
      <c r="L1301" s="159"/>
      <c r="M1301" s="159"/>
      <c r="N1301" s="159"/>
      <c r="O1301" s="159"/>
      <c r="P1301" s="159"/>
      <c r="Q1301" s="159"/>
    </row>
    <row r="1302" spans="5:17" ht="12.75">
      <c r="E1302" s="159"/>
      <c r="F1302" s="159"/>
      <c r="G1302" s="159"/>
      <c r="H1302" s="159"/>
      <c r="I1302" s="159"/>
      <c r="J1302" s="159"/>
      <c r="K1302" s="159"/>
      <c r="L1302" s="159"/>
      <c r="M1302" s="159"/>
      <c r="N1302" s="159"/>
      <c r="O1302" s="159"/>
      <c r="P1302" s="159"/>
      <c r="Q1302" s="159"/>
    </row>
    <row r="1303" spans="5:17" ht="12.75">
      <c r="E1303" s="159"/>
      <c r="F1303" s="159"/>
      <c r="G1303" s="159"/>
      <c r="H1303" s="159"/>
      <c r="I1303" s="159"/>
      <c r="J1303" s="159"/>
      <c r="K1303" s="159"/>
      <c r="L1303" s="159"/>
      <c r="M1303" s="159"/>
      <c r="N1303" s="159"/>
      <c r="O1303" s="159"/>
      <c r="P1303" s="159"/>
      <c r="Q1303" s="159"/>
    </row>
    <row r="1304" spans="5:17" ht="12.75">
      <c r="E1304" s="159"/>
      <c r="F1304" s="159"/>
      <c r="G1304" s="159"/>
      <c r="H1304" s="159"/>
      <c r="I1304" s="159"/>
      <c r="J1304" s="159"/>
      <c r="K1304" s="159"/>
      <c r="L1304" s="159"/>
      <c r="M1304" s="159"/>
      <c r="N1304" s="159"/>
      <c r="O1304" s="159"/>
      <c r="P1304" s="159"/>
      <c r="Q1304" s="159"/>
    </row>
    <row r="1305" spans="5:17" ht="12.75">
      <c r="E1305" s="159"/>
      <c r="F1305" s="159"/>
      <c r="G1305" s="159"/>
      <c r="H1305" s="159"/>
      <c r="I1305" s="159"/>
      <c r="J1305" s="159"/>
      <c r="K1305" s="159"/>
      <c r="L1305" s="159"/>
      <c r="M1305" s="159"/>
      <c r="N1305" s="159"/>
      <c r="O1305" s="159"/>
      <c r="P1305" s="159"/>
      <c r="Q1305" s="159"/>
    </row>
    <row r="1306" spans="5:17" ht="12.75">
      <c r="E1306" s="159"/>
      <c r="F1306" s="159"/>
      <c r="G1306" s="159"/>
      <c r="H1306" s="159"/>
      <c r="I1306" s="159"/>
      <c r="J1306" s="159"/>
      <c r="K1306" s="159"/>
      <c r="L1306" s="159"/>
      <c r="M1306" s="159"/>
      <c r="N1306" s="159"/>
      <c r="O1306" s="159"/>
      <c r="P1306" s="159"/>
      <c r="Q1306" s="159"/>
    </row>
    <row r="1307" spans="5:17" ht="12.75">
      <c r="E1307" s="159"/>
      <c r="F1307" s="159"/>
      <c r="G1307" s="159"/>
      <c r="H1307" s="159"/>
      <c r="I1307" s="159"/>
      <c r="J1307" s="159"/>
      <c r="K1307" s="159"/>
      <c r="L1307" s="159"/>
      <c r="M1307" s="159"/>
      <c r="N1307" s="159"/>
      <c r="O1307" s="159"/>
      <c r="P1307" s="159"/>
      <c r="Q1307" s="159"/>
    </row>
    <row r="1308" spans="5:17" ht="12.75">
      <c r="E1308" s="159"/>
      <c r="F1308" s="159"/>
      <c r="G1308" s="159"/>
      <c r="H1308" s="159"/>
      <c r="I1308" s="159"/>
      <c r="J1308" s="159"/>
      <c r="K1308" s="159"/>
      <c r="L1308" s="159"/>
      <c r="M1308" s="159"/>
      <c r="N1308" s="159"/>
      <c r="O1308" s="159"/>
      <c r="P1308" s="159"/>
      <c r="Q1308" s="159"/>
    </row>
    <row r="1309" spans="5:17" ht="12.75">
      <c r="E1309" s="159"/>
      <c r="F1309" s="159"/>
      <c r="G1309" s="159"/>
      <c r="H1309" s="159"/>
      <c r="I1309" s="159"/>
      <c r="J1309" s="159"/>
      <c r="K1309" s="159"/>
      <c r="L1309" s="159"/>
      <c r="M1309" s="159"/>
      <c r="N1309" s="159"/>
      <c r="O1309" s="159"/>
      <c r="P1309" s="159"/>
      <c r="Q1309" s="159"/>
    </row>
    <row r="1310" spans="5:17" ht="12.75">
      <c r="E1310" s="159"/>
      <c r="F1310" s="159"/>
      <c r="G1310" s="159"/>
      <c r="H1310" s="159"/>
      <c r="I1310" s="159"/>
      <c r="J1310" s="159"/>
      <c r="K1310" s="159"/>
      <c r="L1310" s="159"/>
      <c r="M1310" s="159"/>
      <c r="N1310" s="159"/>
      <c r="O1310" s="159"/>
      <c r="P1310" s="159"/>
      <c r="Q1310" s="159"/>
    </row>
    <row r="1311" spans="5:17" ht="12.75">
      <c r="E1311" s="159"/>
      <c r="F1311" s="159"/>
      <c r="G1311" s="159"/>
      <c r="H1311" s="159"/>
      <c r="I1311" s="159"/>
      <c r="J1311" s="159"/>
      <c r="K1311" s="159"/>
      <c r="L1311" s="159"/>
      <c r="M1311" s="159"/>
      <c r="N1311" s="159"/>
      <c r="O1311" s="159"/>
      <c r="P1311" s="159"/>
      <c r="Q1311" s="159"/>
    </row>
    <row r="1312" spans="5:17" ht="12.75">
      <c r="E1312" s="159"/>
      <c r="F1312" s="159"/>
      <c r="G1312" s="159"/>
      <c r="H1312" s="159"/>
      <c r="I1312" s="159"/>
      <c r="J1312" s="159"/>
      <c r="K1312" s="159"/>
      <c r="L1312" s="159"/>
      <c r="M1312" s="159"/>
      <c r="N1312" s="159"/>
      <c r="O1312" s="159"/>
      <c r="P1312" s="159"/>
      <c r="Q1312" s="159"/>
    </row>
    <row r="1313" spans="5:17" ht="12.75">
      <c r="E1313" s="159"/>
      <c r="F1313" s="159"/>
      <c r="G1313" s="159"/>
      <c r="H1313" s="159"/>
      <c r="I1313" s="159"/>
      <c r="J1313" s="159"/>
      <c r="K1313" s="159"/>
      <c r="L1313" s="159"/>
      <c r="M1313" s="159"/>
      <c r="N1313" s="159"/>
      <c r="O1313" s="159"/>
      <c r="P1313" s="159"/>
      <c r="Q1313" s="159"/>
    </row>
    <row r="1314" spans="5:17" ht="12.75">
      <c r="E1314" s="159"/>
      <c r="F1314" s="159"/>
      <c r="G1314" s="159"/>
      <c r="H1314" s="159"/>
      <c r="I1314" s="159"/>
      <c r="J1314" s="159"/>
      <c r="K1314" s="159"/>
      <c r="L1314" s="159"/>
      <c r="M1314" s="159"/>
      <c r="N1314" s="159"/>
      <c r="O1314" s="159"/>
      <c r="P1314" s="159"/>
      <c r="Q1314" s="159"/>
    </row>
    <row r="1315" spans="5:17" ht="12.75">
      <c r="E1315" s="159"/>
      <c r="F1315" s="159"/>
      <c r="G1315" s="159"/>
      <c r="H1315" s="159"/>
      <c r="I1315" s="159"/>
      <c r="J1315" s="159"/>
      <c r="K1315" s="159"/>
      <c r="L1315" s="159"/>
      <c r="M1315" s="159"/>
      <c r="N1315" s="159"/>
      <c r="O1315" s="159"/>
      <c r="P1315" s="159"/>
      <c r="Q1315" s="159"/>
    </row>
    <row r="1316" spans="5:17" ht="12.75">
      <c r="E1316" s="159"/>
      <c r="F1316" s="159"/>
      <c r="G1316" s="159"/>
      <c r="H1316" s="159"/>
      <c r="I1316" s="159"/>
      <c r="J1316" s="159"/>
      <c r="K1316" s="159"/>
      <c r="L1316" s="159"/>
      <c r="M1316" s="159"/>
      <c r="N1316" s="159"/>
      <c r="O1316" s="159"/>
      <c r="P1316" s="159"/>
      <c r="Q1316" s="159"/>
    </row>
    <row r="1317" spans="5:17" ht="12.75">
      <c r="E1317" s="159"/>
      <c r="F1317" s="159"/>
      <c r="G1317" s="159"/>
      <c r="H1317" s="159"/>
      <c r="I1317" s="159"/>
      <c r="J1317" s="159"/>
      <c r="K1317" s="159"/>
      <c r="L1317" s="159"/>
      <c r="M1317" s="159"/>
      <c r="N1317" s="159"/>
      <c r="O1317" s="159"/>
      <c r="P1317" s="159"/>
      <c r="Q1317" s="159"/>
    </row>
    <row r="1318" spans="5:17" ht="12.75">
      <c r="E1318" s="159"/>
      <c r="F1318" s="159"/>
      <c r="G1318" s="159"/>
      <c r="H1318" s="159"/>
      <c r="I1318" s="159"/>
      <c r="J1318" s="159"/>
      <c r="K1318" s="159"/>
      <c r="L1318" s="159"/>
      <c r="M1318" s="159"/>
      <c r="N1318" s="159"/>
      <c r="O1318" s="159"/>
      <c r="P1318" s="159"/>
      <c r="Q1318" s="159"/>
    </row>
    <row r="1319" spans="5:17" ht="12.75">
      <c r="E1319" s="159"/>
      <c r="F1319" s="159"/>
      <c r="G1319" s="159"/>
      <c r="H1319" s="159"/>
      <c r="I1319" s="159"/>
      <c r="J1319" s="159"/>
      <c r="K1319" s="159"/>
      <c r="L1319" s="159"/>
      <c r="M1319" s="159"/>
      <c r="N1319" s="159"/>
      <c r="O1319" s="159"/>
      <c r="P1319" s="159"/>
      <c r="Q1319" s="159"/>
    </row>
    <row r="1320" spans="5:17" ht="12.75">
      <c r="E1320" s="159"/>
      <c r="F1320" s="159"/>
      <c r="G1320" s="159"/>
      <c r="H1320" s="159"/>
      <c r="I1320" s="159"/>
      <c r="J1320" s="159"/>
      <c r="K1320" s="159"/>
      <c r="L1320" s="159"/>
      <c r="M1320" s="159"/>
      <c r="N1320" s="159"/>
      <c r="O1320" s="159"/>
      <c r="P1320" s="159"/>
      <c r="Q1320" s="159"/>
    </row>
    <row r="1321" spans="5:17" ht="12.75">
      <c r="E1321" s="159"/>
      <c r="F1321" s="159"/>
      <c r="G1321" s="159"/>
      <c r="H1321" s="159"/>
      <c r="I1321" s="159"/>
      <c r="J1321" s="159"/>
      <c r="K1321" s="159"/>
      <c r="L1321" s="159"/>
      <c r="M1321" s="159"/>
      <c r="N1321" s="159"/>
      <c r="O1321" s="159"/>
      <c r="P1321" s="159"/>
      <c r="Q1321" s="159"/>
    </row>
    <row r="1322" spans="5:17" ht="12.75">
      <c r="E1322" s="159"/>
      <c r="F1322" s="159"/>
      <c r="G1322" s="159"/>
      <c r="H1322" s="159"/>
      <c r="I1322" s="159"/>
      <c r="J1322" s="159"/>
      <c r="K1322" s="159"/>
      <c r="L1322" s="159"/>
      <c r="M1322" s="159"/>
      <c r="N1322" s="159"/>
      <c r="O1322" s="159"/>
      <c r="P1322" s="159"/>
      <c r="Q1322" s="159"/>
    </row>
    <row r="1323" spans="5:17" ht="12.75">
      <c r="E1323" s="159"/>
      <c r="F1323" s="159"/>
      <c r="G1323" s="159"/>
      <c r="H1323" s="159"/>
      <c r="I1323" s="159"/>
      <c r="J1323" s="159"/>
      <c r="K1323" s="159"/>
      <c r="L1323" s="159"/>
      <c r="M1323" s="159"/>
      <c r="N1323" s="159"/>
      <c r="O1323" s="159"/>
      <c r="P1323" s="159"/>
      <c r="Q1323" s="159"/>
    </row>
    <row r="1324" spans="5:17" ht="12.75">
      <c r="E1324" s="159"/>
      <c r="F1324" s="159"/>
      <c r="G1324" s="159"/>
      <c r="H1324" s="159"/>
      <c r="I1324" s="159"/>
      <c r="J1324" s="159"/>
      <c r="K1324" s="159"/>
      <c r="L1324" s="159"/>
      <c r="M1324" s="159"/>
      <c r="N1324" s="159"/>
      <c r="O1324" s="159"/>
      <c r="P1324" s="159"/>
      <c r="Q1324" s="159"/>
    </row>
    <row r="1325" spans="5:17" ht="12.75">
      <c r="E1325" s="159"/>
      <c r="F1325" s="159"/>
      <c r="G1325" s="159"/>
      <c r="H1325" s="159"/>
      <c r="I1325" s="159"/>
      <c r="J1325" s="159"/>
      <c r="K1325" s="159"/>
      <c r="L1325" s="159"/>
      <c r="M1325" s="159"/>
      <c r="N1325" s="159"/>
      <c r="O1325" s="159"/>
      <c r="P1325" s="159"/>
      <c r="Q1325" s="159"/>
    </row>
    <row r="1326" spans="5:17" ht="12.75">
      <c r="E1326" s="159"/>
      <c r="F1326" s="159"/>
      <c r="G1326" s="159"/>
      <c r="H1326" s="159"/>
      <c r="I1326" s="159"/>
      <c r="J1326" s="159"/>
      <c r="K1326" s="159"/>
      <c r="L1326" s="159"/>
      <c r="M1326" s="159"/>
      <c r="N1326" s="159"/>
      <c r="O1326" s="159"/>
      <c r="P1326" s="159"/>
      <c r="Q1326" s="159"/>
    </row>
    <row r="1327" spans="5:17" ht="12.75">
      <c r="E1327" s="159"/>
      <c r="F1327" s="159"/>
      <c r="G1327" s="159"/>
      <c r="H1327" s="159"/>
      <c r="I1327" s="159"/>
      <c r="J1327" s="159"/>
      <c r="K1327" s="159"/>
      <c r="L1327" s="159"/>
      <c r="M1327" s="159"/>
      <c r="N1327" s="159"/>
      <c r="O1327" s="159"/>
      <c r="P1327" s="159"/>
      <c r="Q1327" s="159"/>
    </row>
    <row r="1328" spans="5:17" ht="12.75">
      <c r="E1328" s="159"/>
      <c r="F1328" s="159"/>
      <c r="G1328" s="159"/>
      <c r="H1328" s="159"/>
      <c r="I1328" s="159"/>
      <c r="J1328" s="159"/>
      <c r="K1328" s="159"/>
      <c r="L1328" s="159"/>
      <c r="M1328" s="159"/>
      <c r="N1328" s="159"/>
      <c r="O1328" s="159"/>
      <c r="P1328" s="159"/>
      <c r="Q1328" s="159"/>
    </row>
    <row r="1329" spans="5:17" ht="12.75">
      <c r="E1329" s="159"/>
      <c r="F1329" s="159"/>
      <c r="G1329" s="159"/>
      <c r="H1329" s="159"/>
      <c r="I1329" s="159"/>
      <c r="J1329" s="159"/>
      <c r="K1329" s="159"/>
      <c r="L1329" s="159"/>
      <c r="M1329" s="159"/>
      <c r="N1329" s="159"/>
      <c r="O1329" s="159"/>
      <c r="P1329" s="159"/>
      <c r="Q1329" s="159"/>
    </row>
    <row r="1330" spans="5:17" ht="12.75">
      <c r="E1330" s="159"/>
      <c r="F1330" s="159"/>
      <c r="G1330" s="159"/>
      <c r="H1330" s="159"/>
      <c r="I1330" s="159"/>
      <c r="J1330" s="159"/>
      <c r="K1330" s="159"/>
      <c r="L1330" s="159"/>
      <c r="M1330" s="159"/>
      <c r="N1330" s="159"/>
      <c r="O1330" s="159"/>
      <c r="P1330" s="159"/>
      <c r="Q1330" s="159"/>
    </row>
    <row r="1331" spans="5:17" ht="12.75">
      <c r="E1331" s="159"/>
      <c r="F1331" s="159"/>
      <c r="G1331" s="159"/>
      <c r="H1331" s="159"/>
      <c r="I1331" s="159"/>
      <c r="J1331" s="159"/>
      <c r="K1331" s="159"/>
      <c r="L1331" s="159"/>
      <c r="M1331" s="159"/>
      <c r="N1331" s="159"/>
      <c r="O1331" s="159"/>
      <c r="P1331" s="159"/>
      <c r="Q1331" s="159"/>
    </row>
    <row r="1332" spans="5:17" ht="12.75">
      <c r="E1332" s="159"/>
      <c r="F1332" s="159"/>
      <c r="G1332" s="159"/>
      <c r="H1332" s="159"/>
      <c r="I1332" s="159"/>
      <c r="J1332" s="159"/>
      <c r="K1332" s="159"/>
      <c r="L1332" s="159"/>
      <c r="M1332" s="159"/>
      <c r="N1332" s="159"/>
      <c r="O1332" s="159"/>
      <c r="P1332" s="159"/>
      <c r="Q1332" s="159"/>
    </row>
    <row r="1333" spans="5:17" ht="12.75">
      <c r="E1333" s="159"/>
      <c r="F1333" s="159"/>
      <c r="G1333" s="159"/>
      <c r="H1333" s="159"/>
      <c r="I1333" s="159"/>
      <c r="J1333" s="159"/>
      <c r="K1333" s="159"/>
      <c r="L1333" s="159"/>
      <c r="M1333" s="159"/>
      <c r="N1333" s="159"/>
      <c r="O1333" s="159"/>
      <c r="P1333" s="159"/>
      <c r="Q1333" s="159"/>
    </row>
    <row r="1334" spans="5:17" ht="12.75">
      <c r="E1334" s="159"/>
      <c r="F1334" s="159"/>
      <c r="G1334" s="159"/>
      <c r="H1334" s="159"/>
      <c r="I1334" s="159"/>
      <c r="J1334" s="159"/>
      <c r="K1334" s="159"/>
      <c r="L1334" s="159"/>
      <c r="M1334" s="159"/>
      <c r="N1334" s="159"/>
      <c r="O1334" s="159"/>
      <c r="P1334" s="159"/>
      <c r="Q1334" s="159"/>
    </row>
    <row r="1335" spans="5:17" ht="12.75">
      <c r="E1335" s="159"/>
      <c r="F1335" s="159"/>
      <c r="G1335" s="159"/>
      <c r="H1335" s="159"/>
      <c r="I1335" s="159"/>
      <c r="J1335" s="159"/>
      <c r="K1335" s="159"/>
      <c r="L1335" s="159"/>
      <c r="M1335" s="159"/>
      <c r="N1335" s="159"/>
      <c r="O1335" s="159"/>
      <c r="P1335" s="159"/>
      <c r="Q1335" s="159"/>
    </row>
    <row r="1336" spans="5:17" ht="12.75">
      <c r="E1336" s="159"/>
      <c r="F1336" s="159"/>
      <c r="G1336" s="159"/>
      <c r="H1336" s="159"/>
      <c r="I1336" s="159"/>
      <c r="J1336" s="159"/>
      <c r="K1336" s="159"/>
      <c r="L1336" s="159"/>
      <c r="M1336" s="159"/>
      <c r="N1336" s="159"/>
      <c r="O1336" s="159"/>
      <c r="P1336" s="159"/>
      <c r="Q1336" s="159"/>
    </row>
    <row r="1337" spans="5:17" ht="12.75">
      <c r="E1337" s="159"/>
      <c r="F1337" s="159"/>
      <c r="G1337" s="159"/>
      <c r="H1337" s="159"/>
      <c r="I1337" s="159"/>
      <c r="J1337" s="159"/>
      <c r="K1337" s="159"/>
      <c r="L1337" s="159"/>
      <c r="M1337" s="159"/>
      <c r="N1337" s="159"/>
      <c r="O1337" s="159"/>
      <c r="P1337" s="159"/>
      <c r="Q1337" s="159"/>
    </row>
    <row r="1338" spans="5:17" ht="12.75">
      <c r="E1338" s="159"/>
      <c r="F1338" s="159"/>
      <c r="G1338" s="159"/>
      <c r="H1338" s="159"/>
      <c r="I1338" s="159"/>
      <c r="J1338" s="159"/>
      <c r="K1338" s="159"/>
      <c r="L1338" s="159"/>
      <c r="M1338" s="159"/>
      <c r="N1338" s="159"/>
      <c r="O1338" s="159"/>
      <c r="P1338" s="159"/>
      <c r="Q1338" s="159"/>
    </row>
    <row r="1339" spans="5:17" ht="12.75">
      <c r="E1339" s="159"/>
      <c r="F1339" s="159"/>
      <c r="G1339" s="159"/>
      <c r="H1339" s="159"/>
      <c r="I1339" s="159"/>
      <c r="J1339" s="159"/>
      <c r="K1339" s="159"/>
      <c r="L1339" s="159"/>
      <c r="M1339" s="159"/>
      <c r="N1339" s="159"/>
      <c r="O1339" s="159"/>
      <c r="P1339" s="159"/>
      <c r="Q1339" s="159"/>
    </row>
  </sheetData>
  <sheetProtection/>
  <protectedRanges>
    <protectedRange sqref="G1:G185 D1:D185 M1:M183 J1:J183" name="Range2"/>
    <protectedRange sqref="P136:P139" name="Range1_1"/>
    <protectedRange sqref="O1" name="Range1_7_1"/>
    <protectedRange sqref="P1" name="Range1_8_1"/>
    <protectedRange sqref="Q1" name="Range1_5_1"/>
  </protectedRanges>
  <mergeCells count="12">
    <mergeCell ref="C193:P193"/>
    <mergeCell ref="C194:P194"/>
    <mergeCell ref="C195:P195"/>
    <mergeCell ref="C187:S187"/>
    <mergeCell ref="AD75:AD79"/>
    <mergeCell ref="AD133:AD134"/>
    <mergeCell ref="AE158:AE160"/>
    <mergeCell ref="C188:P188"/>
    <mergeCell ref="C189:P189"/>
    <mergeCell ref="C190:P190"/>
    <mergeCell ref="C191:P191"/>
    <mergeCell ref="C192:P192"/>
  </mergeCells>
  <hyperlinks>
    <hyperlink ref="O100" r:id="rId1" display="https://www.ncigf.org/wp-content/uploads/2021/06/Nevada-Assessment-Notice-Statement-for-2021-Assessment.pdf"/>
    <hyperlink ref="S141" r:id="rId2" display="https://www.ncigf.org/wp-content/uploads/2021/06/RI-2021-LOC-signed.pdf"/>
    <hyperlink ref="X7" r:id="rId3" display="Adjusted Assessment (initial assessment performed 2019). Result will be both assessment and refund due to truing up of premium."/>
    <hyperlink ref="O7" r:id="rId4" display="https://www.ncigf.org/wp-content/uploads/2021/09/Alaska-2020-Adj-Assess-Notice-Ltr.pdf"/>
    <hyperlink ref="Q31" r:id="rId5" display="https://www.ncigf.org/wp-content/uploads/2021/09/Delaware-Berg-Notice.pdf"/>
    <hyperlink ref="X31" r:id="rId6" display="Class B (Berg Assessment)  $275 per Co."/>
    <hyperlink ref="X178" r:id="rId7" display="$250 per member administrative assessment in the amount of $220,250 billed 3rd Qtr. 2021"/>
    <hyperlink ref="P46" r:id="rId8" display="https://www.ncigf.org/wp-content/uploads/2021/12/Hawaii-2021-Assessment-Cover-Letter.pdf"/>
    <hyperlink ref="U46" r:id="rId9" display="https://www.ncigf.org/wp-content/uploads/2021/12/Hawaii-2021-Assessment-Cover-Letter.pdf"/>
    <hyperlink ref="Q48" r:id="rId10" display="https://www.ncigf.org/wp-content/uploads/2021/12/Idaho-10014-ID.pdf"/>
    <hyperlink ref="V50" r:id="rId11" display="https://www.ncigf.org/wp-content/uploads/2021/12/Illinois-2021-Assessable-Premium-Schedule-Summary-for-Member-Companies_FINAL.pdf"/>
    <hyperlink ref="V51" r:id="rId12" display="https://www.ncigf.org/wp-content/uploads/2021/12/Illinois-2021-Assessable-Premium-Schedule-Summary-for-Member-Companies_FINAL.pdf"/>
    <hyperlink ref="O50" r:id="rId13" display="https://www.ncigf.org/wp-content/uploads/2021/12/Illinois-Insurance-Guaranty-Fund-2021-Assessment-Decisions-Summary_PRELIM.pdf"/>
    <hyperlink ref="O51" r:id="rId14" display="https://www.ncigf.org/wp-content/uploads/2021/12/Illinois-Insurance-Guaranty-Fund-2021-Assessment-Decisions-Summary_PRELIM.pdf"/>
    <hyperlink ref="Q51" r:id="rId15" display="https://www.ncigf.org/wp-content/uploads/2021/12/Illinois-Insurance-Guaranty-Fund-2021-Assessment-Decisions-Summary_PRELIM.pdf"/>
    <hyperlink ref="Q50" r:id="rId16" display="https://www.ncigf.org/wp-content/uploads/2021/12/Illinois-Insurance-Guaranty-Fund-2021-Assessment-Decisions-Summary_PRELIM.pdf"/>
    <hyperlink ref="S50" r:id="rId17" display="https://www.ncigf.org/wp-content/uploads/2021/12/Illinois-Insurance-Guaranty-Fund-2021-Assessment-Decisions-Summary_PRELIM.pdf"/>
    <hyperlink ref="S51" r:id="rId18" display="https://www.ncigf.org/wp-content/uploads/2021/12/Illinois-Insurance-Guaranty-Fund-2021-Assessment-Decisions-Summary_PRELIM.pdf"/>
    <hyperlink ref="V61" r:id="rId19" display="https://www.ncigf.org/wp-content/uploads/2021/12/Kentucky-Uncalled-Assessments-2021.pdf"/>
    <hyperlink ref="Q68" r:id="rId20" display="https://www.ncigf.org/wp-content/uploads/2021/12/Maine-2021.pdf"/>
    <hyperlink ref="Q95" r:id="rId21" display="https://www.ncigf.org/wp-content/uploads/2021/12/Nebraska-10324-has-total-insolvencies.pdf"/>
    <hyperlink ref="P100" r:id="rId22" display="https://www.ncigf.org/wp-content/uploads/2021/12/Nevada-2021-PTO-and-2022-Assessment-Notice-Statement.pdf"/>
    <hyperlink ref="X100" r:id="rId23" display="12,500,000 to be called March 2022"/>
    <hyperlink ref="Q121" r:id="rId24" display="https://www.ncigf.org/wp-content/uploads/2021/12/North-Carolina-IGACircular-2021.pdf"/>
    <hyperlink ref="S121" r:id="rId25" display="https://www.ncigf.org/wp-content/uploads/2021/12/North-Carolina-IGACircular-2021.pdf"/>
    <hyperlink ref="X119" r:id="rId26" display="Bedivere 1,500,000 Billed April 2021, Home 1,000,000 and Lumbermans 5,000,000 December 2021"/>
    <hyperlink ref="O135" r:id="rId27" display="https://www.ncigf.org/wp-content/uploads/2021/12/Pennsylvania-Assessment-Proposal-2021.pdf"/>
    <hyperlink ref="P135" r:id="rId28" display="https://www.ncigf.org/wp-content/uploads/2021/12/Pennsylvania-Assessment-Proposal-2021.pdf"/>
    <hyperlink ref="Q135" r:id="rId29" display="https://www.ncigf.org/wp-content/uploads/2021/12/Pennsylvania-Assessment-Proposal-2021.pdf"/>
    <hyperlink ref="U135" r:id="rId30" display="https://www.ncigf.org/wp-content/uploads/2021/12/Pennsylvania-Assessment-Proposal-2021.pdf"/>
    <hyperlink ref="V135" r:id="rId31" display="https://www.ncigf.org/wp-content/uploads/2021/12/Pennsylvania-Open-Assessment-Report-Dec-2021.pdf"/>
    <hyperlink ref="Q158" r:id="rId32" display="https://www.ncigf.org/wp-content/uploads/2021/12/Texas-Assessment-Collection-Letter.pdf"/>
    <hyperlink ref="Q169" r:id="rId33" display="https://www.ncigf.org/wp-content/uploads/2021/12/Virginia-2021-10.2021.pdf"/>
    <hyperlink ref="Q174" r:id="rId34" display="https://www.ncigf.org/wp-content/uploads/2021/12/Washington-WA-11100.pdf"/>
  </hyperlinks>
  <printOptions gridLines="1"/>
  <pageMargins left="0" right="0" top="0.5" bottom="0.5" header="0.25" footer="0.25"/>
  <pageSetup fitToHeight="2" horizontalDpi="600" verticalDpi="600" orientation="landscape" scale="55" r:id="rId37"/>
  <headerFooter alignWithMargins="0">
    <oddHeader>&amp;CAssessment Liability Report
</oddHeader>
    <oddFooter>&amp;R&amp;P</oddFooter>
  </headerFooter>
  <legacyDrawing r:id="rId3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NCIGF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aballain</dc:creator>
  <cp:keywords/>
  <dc:description/>
  <cp:lastModifiedBy>Leap, Kevin</cp:lastModifiedBy>
  <cp:lastPrinted>2022-11-14T19:20:27Z</cp:lastPrinted>
  <dcterms:created xsi:type="dcterms:W3CDTF">2008-12-04T16:31:30Z</dcterms:created>
  <dcterms:modified xsi:type="dcterms:W3CDTF">2022-11-14T19:20:34Z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